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C:\Users\HP\Desktop\"/>
    </mc:Choice>
  </mc:AlternateContent>
  <xr:revisionPtr revIDLastSave="0" documentId="13_ncr:1_{B3C2F793-07B8-44FD-A606-DF045CF1DAC7}" xr6:coauthVersionLast="47" xr6:coauthVersionMax="47" xr10:uidLastSave="{00000000-0000-0000-0000-000000000000}"/>
  <workbookProtection workbookAlgorithmName="SHA-512" workbookHashValue="nkkQA4doelVOoJPP7LPRxq6u9OeFtFEq0GT7nb+7zIw526zwgOgzxQuIQ6Rb6BEFaVgD3xYYqj/hxtWae5VkaA==" workbookSaltValue="eoNud7qhraP5uu6yLQPGXg==" workbookSpinCount="100000" lockStructure="1"/>
  <bookViews>
    <workbookView xWindow="-108" yWindow="-108" windowWidth="23256" windowHeight="12576" xr2:uid="{00000000-000D-0000-FFFF-FFFF00000000}"/>
  </bookViews>
  <sheets>
    <sheet name="Final" sheetId="15" r:id="rId1"/>
    <sheet name="Akvakultura_form" sheetId="3" r:id="rId2"/>
    <sheet name="Ovocie_form" sheetId="6" r:id="rId3"/>
    <sheet name="Zelenina_form" sheetId="7" r:id="rId4"/>
    <sheet name="Zemiaky_repa_vinic_chmel_form" sheetId="8" r:id="rId5"/>
    <sheet name="Strukoviny_form" sheetId="10" r:id="rId6"/>
    <sheet name="Ostatne_form" sheetId="11" r:id="rId7"/>
    <sheet name="Zakryte_form" sheetId="18" r:id="rId8"/>
  </sheets>
  <definedNames>
    <definedName name="Chmeľ_obyčajný">#REF!</definedName>
    <definedName name="chov_lososovitých_druhov_rýb">#REF!</definedName>
    <definedName name="chov_nížinných_rýb">#REF!</definedName>
    <definedName name="Energeticky_intenzívne_plodiny">#REF!</definedName>
    <definedName name="Energeticky_menej__intenzívne_plodiny">#REF!</definedName>
    <definedName name="Ostatné_plodiny">#REF!</definedName>
    <definedName name="Ovocie">#REF!</definedName>
    <definedName name="plodiny">#REF!</definedName>
    <definedName name="Repa_cukrová">#REF!</definedName>
    <definedName name="Strukoviny">#REF!</definedName>
    <definedName name="uzavreté_recirkulačné_zariadenia_akvakultúry">#REF!</definedName>
    <definedName name="Vinič_hroznorodý">#REF!</definedName>
    <definedName name="Vinič_hroznorodý_konv">#REF!</definedName>
    <definedName name="Zelenina">#REF!</definedName>
    <definedName name="Zemiak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 i="18" l="1"/>
  <c r="W6" i="18"/>
  <c r="W7" i="18"/>
  <c r="W8" i="18"/>
  <c r="W9" i="18"/>
  <c r="W10" i="18"/>
  <c r="W11" i="18"/>
  <c r="W12" i="18"/>
  <c r="W13" i="18"/>
  <c r="W14" i="18"/>
  <c r="W15" i="18"/>
  <c r="W16" i="18"/>
  <c r="W17" i="18"/>
  <c r="W18" i="18"/>
  <c r="W19" i="18"/>
  <c r="W20" i="18"/>
  <c r="W21" i="18"/>
  <c r="W22" i="18"/>
  <c r="W23" i="18"/>
  <c r="W24" i="18"/>
  <c r="W4" i="18"/>
  <c r="C13" i="6"/>
  <c r="C14" i="6"/>
  <c r="U9" i="18"/>
  <c r="U10" i="18"/>
  <c r="U11" i="18"/>
  <c r="U12" i="18"/>
  <c r="U13" i="18"/>
  <c r="U14" i="18"/>
  <c r="U15" i="18"/>
  <c r="U16" i="18"/>
  <c r="U17" i="18"/>
  <c r="U18" i="18"/>
  <c r="U19" i="18"/>
  <c r="U20" i="18"/>
  <c r="U21" i="18"/>
  <c r="U22" i="18"/>
  <c r="U23" i="18"/>
  <c r="U24" i="18"/>
  <c r="U4" i="18"/>
  <c r="U5" i="18"/>
  <c r="U6" i="18"/>
  <c r="U7" i="18"/>
  <c r="U8" i="18"/>
  <c r="B36"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4" i="11"/>
  <c r="C5" i="10"/>
  <c r="C6" i="10"/>
  <c r="C7" i="10"/>
  <c r="C8" i="10"/>
  <c r="C9" i="10"/>
  <c r="C10" i="10"/>
  <c r="C11" i="10"/>
  <c r="C12" i="10"/>
  <c r="C13" i="10"/>
  <c r="C14" i="10"/>
  <c r="C15" i="10"/>
  <c r="C16" i="10"/>
  <c r="C17" i="10"/>
  <c r="C18" i="10"/>
  <c r="C19" i="10"/>
  <c r="C20" i="10"/>
  <c r="C21" i="10"/>
  <c r="C4" i="10"/>
  <c r="B22" i="10"/>
  <c r="C21" i="8"/>
  <c r="C17" i="8"/>
  <c r="C12" i="8"/>
  <c r="C11" i="8"/>
  <c r="B13" i="8"/>
  <c r="C5" i="8"/>
  <c r="C6" i="8"/>
  <c r="C4" i="8"/>
  <c r="B7" i="8"/>
  <c r="B53"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4" i="7"/>
  <c r="B38" i="6"/>
  <c r="C5" i="6"/>
  <c r="C6" i="6"/>
  <c r="C7" i="6"/>
  <c r="C8" i="6"/>
  <c r="C9" i="6"/>
  <c r="C10" i="6"/>
  <c r="C11" i="6"/>
  <c r="C12" i="6"/>
  <c r="C15" i="6"/>
  <c r="C16" i="6"/>
  <c r="C17" i="6"/>
  <c r="C18" i="6"/>
  <c r="C19" i="6"/>
  <c r="C20" i="6"/>
  <c r="C21" i="6"/>
  <c r="C22" i="6"/>
  <c r="C23" i="6"/>
  <c r="C24" i="6"/>
  <c r="C25" i="6"/>
  <c r="C26" i="6"/>
  <c r="C27" i="6"/>
  <c r="C28" i="6"/>
  <c r="C29" i="6"/>
  <c r="C30" i="6"/>
  <c r="C31" i="6"/>
  <c r="C32" i="6"/>
  <c r="C33" i="6"/>
  <c r="C34" i="6"/>
  <c r="C35" i="6"/>
  <c r="C36" i="6"/>
  <c r="C37" i="6"/>
  <c r="C4" i="6"/>
  <c r="T19" i="18" l="1"/>
  <c r="T4" i="18"/>
  <c r="T18" i="18"/>
  <c r="T17" i="18"/>
  <c r="C36" i="11"/>
  <c r="T6" i="18"/>
  <c r="T10" i="18"/>
  <c r="T9" i="18"/>
  <c r="C22" i="10"/>
  <c r="T24" i="18"/>
  <c r="T16" i="18"/>
  <c r="T8" i="18"/>
  <c r="T15" i="18"/>
  <c r="T14" i="18"/>
  <c r="T21" i="18"/>
  <c r="T13" i="18"/>
  <c r="T5" i="18"/>
  <c r="T23" i="18"/>
  <c r="T22" i="18"/>
  <c r="T20" i="18"/>
  <c r="T12" i="18"/>
  <c r="T11" i="18"/>
  <c r="T7" i="18"/>
  <c r="V17" i="18"/>
  <c r="V23" i="18"/>
  <c r="V6" i="18"/>
  <c r="V12" i="18"/>
  <c r="V11" i="18"/>
  <c r="V10" i="18"/>
  <c r="V9" i="18"/>
  <c r="V22" i="18"/>
  <c r="V16" i="18"/>
  <c r="V24" i="18"/>
  <c r="V21" i="18"/>
  <c r="V15" i="18"/>
  <c r="V8" i="18"/>
  <c r="V20" i="18"/>
  <c r="V14" i="18"/>
  <c r="V19" i="18"/>
  <c r="V13" i="18"/>
  <c r="C53" i="7"/>
  <c r="V18" i="18"/>
  <c r="V4" i="18"/>
  <c r="V7" i="18"/>
  <c r="V5" i="18"/>
  <c r="C13" i="8"/>
  <c r="C38" i="6"/>
  <c r="C7" i="8"/>
  <c r="E5" i="3"/>
  <c r="E6" i="3"/>
  <c r="E7" i="3"/>
  <c r="E8" i="3"/>
  <c r="E9" i="3"/>
  <c r="E10" i="3"/>
  <c r="E11" i="3"/>
  <c r="E12" i="3"/>
  <c r="E13" i="3"/>
  <c r="E14" i="3"/>
  <c r="E15" i="3"/>
  <c r="E4" i="3"/>
  <c r="C23" i="8" l="1"/>
  <c r="T25" i="18"/>
  <c r="T27" i="18" s="1"/>
  <c r="V25" i="18"/>
  <c r="V27" i="18" s="1"/>
  <c r="E16" i="3"/>
  <c r="B8" i="15" s="1"/>
  <c r="W27" i="18" l="1"/>
  <c r="B9" i="15" s="1"/>
  <c r="D9" i="15" s="1"/>
  <c r="D8" i="15"/>
  <c r="D10" i="15" l="1"/>
  <c r="D12" i="15" s="1"/>
</calcChain>
</file>

<file path=xl/sharedStrings.xml><?xml version="1.0" encoding="utf-8"?>
<sst xmlns="http://schemas.openxmlformats.org/spreadsheetml/2006/main" count="302" uniqueCount="225">
  <si>
    <t>Kategória</t>
  </si>
  <si>
    <t>Plodina</t>
  </si>
  <si>
    <t xml:space="preserve">Jabloň domáca </t>
  </si>
  <si>
    <t xml:space="preserve">Hruška obyčajná </t>
  </si>
  <si>
    <t xml:space="preserve">Broskyňa obyčajná </t>
  </si>
  <si>
    <t xml:space="preserve">Marhuľa obyčajná </t>
  </si>
  <si>
    <t xml:space="preserve">Nektárinka </t>
  </si>
  <si>
    <t xml:space="preserve">Slivka domáca </t>
  </si>
  <si>
    <t xml:space="preserve">Ringlota </t>
  </si>
  <si>
    <t xml:space="preserve">Čučoriedka (Brusnica chocholíkatá) </t>
  </si>
  <si>
    <t xml:space="preserve">Brusnica pravá </t>
  </si>
  <si>
    <t xml:space="preserve">Višňa </t>
  </si>
  <si>
    <t>Rakytník rešetliakovitý</t>
  </si>
  <si>
    <t xml:space="preserve">Mandľa obyčajná </t>
  </si>
  <si>
    <t xml:space="preserve">Orech kráľovský </t>
  </si>
  <si>
    <t xml:space="preserve">Lieska obyčajná </t>
  </si>
  <si>
    <t xml:space="preserve">Ríbezľa </t>
  </si>
  <si>
    <t xml:space="preserve">Malina </t>
  </si>
  <si>
    <t xml:space="preserve">Černica </t>
  </si>
  <si>
    <t xml:space="preserve">Ruža jabĺčková </t>
  </si>
  <si>
    <t xml:space="preserve">Baza čierna </t>
  </si>
  <si>
    <t xml:space="preserve">Jarabina čierna </t>
  </si>
  <si>
    <t xml:space="preserve">Jarabina vtáčia </t>
  </si>
  <si>
    <t xml:space="preserve">Drieň obyčajný </t>
  </si>
  <si>
    <t xml:space="preserve">Zemolez </t>
  </si>
  <si>
    <t xml:space="preserve">Jahody </t>
  </si>
  <si>
    <t xml:space="preserve">Gaštan jedlý </t>
  </si>
  <si>
    <t xml:space="preserve">Čerešňa vtáčia </t>
  </si>
  <si>
    <t>Slivka čerešňoplodá (myrobalán)</t>
  </si>
  <si>
    <t>Egreš obyčajný</t>
  </si>
  <si>
    <t xml:space="preserve">Mišpuľa </t>
  </si>
  <si>
    <t>Dula</t>
  </si>
  <si>
    <t>Josta</t>
  </si>
  <si>
    <t>Figovník obyčajný</t>
  </si>
  <si>
    <t>Moruša</t>
  </si>
  <si>
    <t xml:space="preserve">Ovocné sady </t>
  </si>
  <si>
    <t xml:space="preserve">Kukurica cukrová </t>
  </si>
  <si>
    <t>Kukurica pukancová</t>
  </si>
  <si>
    <t xml:space="preserve">Kapusta sitinová </t>
  </si>
  <si>
    <t xml:space="preserve">Hadí mor španielsky </t>
  </si>
  <si>
    <t>Chren dedinský</t>
  </si>
  <si>
    <t>Kapusta repková kvaková (kvaka)</t>
  </si>
  <si>
    <t xml:space="preserve">Mrkva obyčajná </t>
  </si>
  <si>
    <t>Karotka</t>
  </si>
  <si>
    <t>Okrúhlica</t>
  </si>
  <si>
    <t>Petržlen záhradný</t>
  </si>
  <si>
    <t>Paštrnák siaty pravý</t>
  </si>
  <si>
    <t xml:space="preserve">Povojník batátový (batát) </t>
  </si>
  <si>
    <t xml:space="preserve">Reďkev siata pravá (reďkovka) </t>
  </si>
  <si>
    <t xml:space="preserve">Reďkev siata čierna </t>
  </si>
  <si>
    <t xml:space="preserve">Repa obyčajná cviklová (cvikla) </t>
  </si>
  <si>
    <t>Zeler voňavý buľvový</t>
  </si>
  <si>
    <t>Zeler voňavý stonkový</t>
  </si>
  <si>
    <t>Repa obyčajná (mangold)</t>
  </si>
  <si>
    <t>Brokolica</t>
  </si>
  <si>
    <t xml:space="preserve">Šalát siaty </t>
  </si>
  <si>
    <t>Špenát siaty</t>
  </si>
  <si>
    <t>Žerucha siata</t>
  </si>
  <si>
    <t xml:space="preserve">Kapusta hlávková </t>
  </si>
  <si>
    <t xml:space="preserve">Karfiol </t>
  </si>
  <si>
    <t xml:space="preserve">Kaleráb (skorý) </t>
  </si>
  <si>
    <t xml:space="preserve">Kaleráb (neskorý) </t>
  </si>
  <si>
    <t>Kel hlávkový</t>
  </si>
  <si>
    <t>Kel ružičkový</t>
  </si>
  <si>
    <t xml:space="preserve">Cibuľa (jarná) </t>
  </si>
  <si>
    <t>Cibuľa (zimná)</t>
  </si>
  <si>
    <t xml:space="preserve">Cesnak (jarný) </t>
  </si>
  <si>
    <t xml:space="preserve">Cesnak (zimný) </t>
  </si>
  <si>
    <t>Pór pestovaný (jarný)</t>
  </si>
  <si>
    <t>Šalotka (jarná)</t>
  </si>
  <si>
    <t>Šalotka (zimná)</t>
  </si>
  <si>
    <t>Pór pestovaný (zimný)</t>
  </si>
  <si>
    <t>Ľuľok baklažánový (baklažán)</t>
  </si>
  <si>
    <t xml:space="preserve">Dyňa červená </t>
  </si>
  <si>
    <t xml:space="preserve">Melón cukrový </t>
  </si>
  <si>
    <t xml:space="preserve">Paprika ročná </t>
  </si>
  <si>
    <t xml:space="preserve">Rajčiak jedlý </t>
  </si>
  <si>
    <t xml:space="preserve">Uhorka nakladačka </t>
  </si>
  <si>
    <t xml:space="preserve">Uhorka šalátová </t>
  </si>
  <si>
    <t xml:space="preserve">Špargľa </t>
  </si>
  <si>
    <t>Hrach siaty pravý stržňový</t>
  </si>
  <si>
    <t xml:space="preserve">Poľná zelenina </t>
  </si>
  <si>
    <t xml:space="preserve">Zelenina a iné záhradné plodiny voľne pestované </t>
  </si>
  <si>
    <t xml:space="preserve">Zelenina a iné záhradné plodiny pod sklom alebo fóliou </t>
  </si>
  <si>
    <t>Koreňová zelenina (ostatná)</t>
  </si>
  <si>
    <t xml:space="preserve">Zemiaky sadbové </t>
  </si>
  <si>
    <t xml:space="preserve">Zemiaky konzumné (skoré) </t>
  </si>
  <si>
    <t xml:space="preserve">Zemiaky konzumné (neskoré) </t>
  </si>
  <si>
    <t xml:space="preserve">Bôb obyčajný </t>
  </si>
  <si>
    <t>Cícer baraní</t>
  </si>
  <si>
    <t>Fazuľa šarlátová</t>
  </si>
  <si>
    <t xml:space="preserve">Fazuľa záhradná (obyčajná) </t>
  </si>
  <si>
    <t xml:space="preserve">Hrach siaty </t>
  </si>
  <si>
    <t xml:space="preserve">Šošovica jedlá </t>
  </si>
  <si>
    <t xml:space="preserve">Bôb konský </t>
  </si>
  <si>
    <t>Fazuľa mesiacová</t>
  </si>
  <si>
    <t>Fazuľa ostrolistá</t>
  </si>
  <si>
    <t xml:space="preserve">Hrach siaty kŕmny </t>
  </si>
  <si>
    <t>Hrachor siaty</t>
  </si>
  <si>
    <t xml:space="preserve">Lupina biela </t>
  </si>
  <si>
    <t xml:space="preserve">Lupina úzkolistá </t>
  </si>
  <si>
    <t>Lupina žltá</t>
  </si>
  <si>
    <t xml:space="preserve">Vika siata </t>
  </si>
  <si>
    <t xml:space="preserve">Vika huňatá </t>
  </si>
  <si>
    <t xml:space="preserve">Vika panónska </t>
  </si>
  <si>
    <t>Hrach siaty (peluška)</t>
  </si>
  <si>
    <t xml:space="preserve">Kukurica osivová </t>
  </si>
  <si>
    <t xml:space="preserve">Mak siaty </t>
  </si>
  <si>
    <t xml:space="preserve">Ľan siaty priadny </t>
  </si>
  <si>
    <t xml:space="preserve">Ľan siaty olejný </t>
  </si>
  <si>
    <t xml:space="preserve">Konopa siata </t>
  </si>
  <si>
    <t xml:space="preserve">Čakanka obyčajná </t>
  </si>
  <si>
    <t xml:space="preserve">Fenikel obyčajný </t>
  </si>
  <si>
    <t xml:space="preserve">Rasca lúčna </t>
  </si>
  <si>
    <t xml:space="preserve">Koreninové rastliny (ostatné) </t>
  </si>
  <si>
    <t xml:space="preserve">Liečivé rastliny </t>
  </si>
  <si>
    <t>Dúška tymiánová (tymián)</t>
  </si>
  <si>
    <t xml:space="preserve">Bazalka pravá </t>
  </si>
  <si>
    <t xml:space="preserve">Medovka lekárska </t>
  </si>
  <si>
    <t xml:space="preserve">Mäta pieporná </t>
  </si>
  <si>
    <t>Pamajorán obyčajný (oregano)</t>
  </si>
  <si>
    <t>Rozmarín lekársky</t>
  </si>
  <si>
    <t xml:space="preserve">Šalvia lekárska </t>
  </si>
  <si>
    <t>Šafran siaty</t>
  </si>
  <si>
    <t>Ostropestrec mariánsky</t>
  </si>
  <si>
    <t>Majorán záhradný</t>
  </si>
  <si>
    <t>Ligurček lekársky</t>
  </si>
  <si>
    <t xml:space="preserve">Kôpor voňavý </t>
  </si>
  <si>
    <t>Rumanček kamilkový</t>
  </si>
  <si>
    <t>Štiav</t>
  </si>
  <si>
    <t>Valeriána lekárska</t>
  </si>
  <si>
    <t xml:space="preserve">Ostatné aromatické byliny </t>
  </si>
  <si>
    <t xml:space="preserve">Kvety a okrasné rastliny voľne pestované </t>
  </si>
  <si>
    <t xml:space="preserve">Kvety a okrasné rastliny pod sklom alebo fóliou </t>
  </si>
  <si>
    <t xml:space="preserve">Nechtík lekársky </t>
  </si>
  <si>
    <t xml:space="preserve">Rebríček obyčajný </t>
  </si>
  <si>
    <t>Repík lekársky</t>
  </si>
  <si>
    <t>Požlt farbiarsky</t>
  </si>
  <si>
    <t>Zeleninová paprika</t>
  </si>
  <si>
    <t>Kapusta biela skorá a letná</t>
  </si>
  <si>
    <t>Karfiol skorý a letný</t>
  </si>
  <si>
    <t>Zeler buľvový</t>
  </si>
  <si>
    <t>Mrkva a karotka skorá a letná</t>
  </si>
  <si>
    <t>Mrkva a karotka neskorá</t>
  </si>
  <si>
    <t>Petržlen a paštrnák</t>
  </si>
  <si>
    <t>Kaleráb skorý a letný</t>
  </si>
  <si>
    <t>Tekvica</t>
  </si>
  <si>
    <t>Šalát hlávkový</t>
  </si>
  <si>
    <t>Hrach strukový (hrášok)</t>
  </si>
  <si>
    <t xml:space="preserve">Výška sadzby (€/ha(m3)) </t>
  </si>
  <si>
    <t>chov nížinných rýb</t>
  </si>
  <si>
    <t>rybník</t>
  </si>
  <si>
    <t>malá vodná nádrž</t>
  </si>
  <si>
    <t>liaheň</t>
  </si>
  <si>
    <t>odchovňa</t>
  </si>
  <si>
    <t>chov lososovitých druhov rýb (sektor pstruhárstva)</t>
  </si>
  <si>
    <t>plastová nádrž</t>
  </si>
  <si>
    <t>betónová nádrž</t>
  </si>
  <si>
    <t>žľab</t>
  </si>
  <si>
    <t>klietka</t>
  </si>
  <si>
    <t>uzavreté recirkulačné zariadenia akvakultúry</t>
  </si>
  <si>
    <t>RAS</t>
  </si>
  <si>
    <t>Typ zariadenia</t>
  </si>
  <si>
    <t>Jednotka</t>
  </si>
  <si>
    <t>Hodnota</t>
  </si>
  <si>
    <t>ha</t>
  </si>
  <si>
    <t>Výška podpory (EUR)</t>
  </si>
  <si>
    <t>Spolu</t>
  </si>
  <si>
    <t>Sektor rybolovu a kvakultúry</t>
  </si>
  <si>
    <t>Sektor prvovýroby - ovocie</t>
  </si>
  <si>
    <t>Výmera 2022 (ha)</t>
  </si>
  <si>
    <t>Výmera 2021 (ha)</t>
  </si>
  <si>
    <t>Sektor prvovýroby - zelenina</t>
  </si>
  <si>
    <t>Sektor prvovýroby - zemiaky</t>
  </si>
  <si>
    <t>Sektor prvovýroby - vinič</t>
  </si>
  <si>
    <t>Vinič hroznorodý - ekologická/integrovaná produkcia</t>
  </si>
  <si>
    <t>Vinič hroznorodý - konvenčná produkcia</t>
  </si>
  <si>
    <t>Sektor prvovýroby - repa cukrová</t>
  </si>
  <si>
    <t>Sektor prvovýroby - chmeľ obyčajný</t>
  </si>
  <si>
    <t>Sektor prvovýroby - strukoviny</t>
  </si>
  <si>
    <t>Sektor prvovýroby - ostatné plodiny</t>
  </si>
  <si>
    <t>Sektor</t>
  </si>
  <si>
    <t>Maximálna výška podpory</t>
  </si>
  <si>
    <t>Korekcia na maximálnu výšku podpory</t>
  </si>
  <si>
    <t>Sektor prvovýroby</t>
  </si>
  <si>
    <t>Za uzavreté RAS sa považuje zariadenie, v ktorom sa vykonáva akvakultúra v rámci uzavretého prostredia, využívajúce recirkuláciu vody po jej mechanickej, chemickej a biologickej úprave, závislé od neustáleho externého vstupu energie na stabilizáciu životného prostredia s cieľom čo najlepšieho využitia produkčných kapacít zariadenia s maximálnym dodaním vody na úrovni 15 % za 24 hodín.</t>
  </si>
  <si>
    <t>Výmera rybníka alebo malej vodnej nádrže a/alebo objem liahne, odchovne, plastovej nádrže, betónovej nádrže, žľabu, klietky alebo RAS sa stanoví na základe informácií poskytnutých v rámci Ročného výkazu o výlove rýb pod označením Ryb 1 – 01 k 10.3.2022.</t>
  </si>
  <si>
    <t>Schéma štátnej pomoci na podporu poľnohospodárskej prvovýroby, rybolovu a akvakultúry
v dôsledku agresie Ruska proti Ukrajine</t>
  </si>
  <si>
    <t>Aplikácia pre informatívny výpočet schémy štátnej pomoci. na podporu poľnohospodárskej prvovýroby, rybolovu a akvakultúry</t>
  </si>
  <si>
    <t>Suma štátnej pomoci na podnik</t>
  </si>
  <si>
    <t>Výmera 2022</t>
  </si>
  <si>
    <t>Energeticky intenzívne</t>
  </si>
  <si>
    <t>Energeticky menej intenzívne</t>
  </si>
  <si>
    <t>Výška podpory</t>
  </si>
  <si>
    <t>Plocha (ha)</t>
  </si>
  <si>
    <t>Doba pestovania (dni)</t>
  </si>
  <si>
    <t>Chmeľ obyčajný</t>
  </si>
  <si>
    <t>Repa cukrová</t>
  </si>
  <si>
    <t>Zakrytou plochou sa na účel tejto schémy rozumie vykurovaná stavba pevne spojená so zemou</t>
  </si>
  <si>
    <t>Ak sa časť hospodárskeho roka v tej istej zakrytej ploche pestuje skupina energeticky menej intenzívnych plodín a časť tohto hospodárskeho roka sa v nej pestuje skupina energeticky intenzívnych plodín, táto zakrytá plocha sa na účely tejto schémy považuje za zakrytú plochu vysadnú plodinami tej skupiny energetickej intenzity, ktorá v nej bola počas tohto hospodárskeho roka pestovaná dlhšiu dobu</t>
  </si>
  <si>
    <t>Zakrytú plochu je možné rozdeliť na časti s uvedením doby pestovania v prípade že žiadateľ na jednej ploche pestoval plodiny v rôznych kategóriách energetickej intenzity</t>
  </si>
  <si>
    <t>Nachádzate sa na stránke so sumárnym výpočtom.</t>
  </si>
  <si>
    <t>Pre finálny výpočet vyplňte údaje v žltých bunkách na príslušných záložkách, ostatné položky sa počítajú automaticky.</t>
  </si>
  <si>
    <t>Pomoc na zakrytú plochu vysadenú energeticky intenzívnymi plodinami sa môže poskytnúť len na takú zakrytú plochu, z ktorej prevádzkovateľ tejto plochy dosiahol najmenej 400 000 EUR príjmov na hektár tejto zakrytej plochy za jeho posledné uplynulé 12 mesačné účtovné obdobie. Pomoc na zakrytú plochu vysadenú energeticky menej intenzívnymi plodinami sa môže poskytnúť len na takú zakrytú plochu, z ktorej prevádzkovateľ tejto plochy dosiahol najmenej 90 000 EUR príjmov na hektár tejto zakrytej plochy za jeho posledné uplynulé 12 mesačné účtovné obdobie.</t>
  </si>
  <si>
    <t>Sektor rybolovu a akvakultúry</t>
  </si>
  <si>
    <r>
      <t>m</t>
    </r>
    <r>
      <rPr>
        <vertAlign val="superscript"/>
        <sz val="11"/>
        <color theme="1"/>
        <rFont val="Calibri"/>
        <family val="2"/>
        <charset val="238"/>
        <scheme val="minor"/>
      </rPr>
      <t>3</t>
    </r>
  </si>
  <si>
    <t>Celková maximálna suma t. j. strop na podnik</t>
  </si>
  <si>
    <t>Celková suma po stopovaní na podnik</t>
  </si>
  <si>
    <t>Cibuľa skorá a letná</t>
  </si>
  <si>
    <t>Dyňa červená</t>
  </si>
  <si>
    <t>Reďkovka a reďkev</t>
  </si>
  <si>
    <t>Uhorka nakladačka</t>
  </si>
  <si>
    <t>Uhorka šalátová</t>
  </si>
  <si>
    <t>Rajčiak konzumný zrelý</t>
  </si>
  <si>
    <t>Melón cukrový</t>
  </si>
  <si>
    <t>K žiadosti o štátnu pomoc je žiadateľ, okrem samotnej žiadosti, povinný predložiť:</t>
  </si>
  <si>
    <t>f) iné doklady uvedené vo výzve na predkladanie žiadostí:</t>
  </si>
  <si>
    <r>
      <t>a) overenú</t>
    </r>
    <r>
      <rPr>
        <b/>
        <sz val="11"/>
        <color theme="1"/>
        <rFont val="Calibri"/>
        <family val="2"/>
        <charset val="238"/>
        <scheme val="minor"/>
      </rPr>
      <t xml:space="preserve"> </t>
    </r>
    <r>
      <rPr>
        <sz val="11"/>
        <color theme="1"/>
        <rFont val="Calibri"/>
        <family val="2"/>
        <charset val="238"/>
        <scheme val="minor"/>
      </rPr>
      <t>kópiu</t>
    </r>
    <r>
      <rPr>
        <b/>
        <sz val="11"/>
        <color theme="1"/>
        <rFont val="Calibri"/>
        <family val="2"/>
        <charset val="238"/>
        <scheme val="minor"/>
      </rPr>
      <t xml:space="preserve"> zmluvy o zriadení účtu alebo potvrdenie o vedení účtu v banke alebo pobočke zahraničnej banky</t>
    </r>
    <r>
      <rPr>
        <sz val="11"/>
        <color theme="1"/>
        <rFont val="Calibri"/>
        <family val="2"/>
        <scheme val="minor"/>
      </rPr>
      <t>, nie staršie ako tri mesiace, na ktorý bude žiadateľovi poskytnutá dotácia</t>
    </r>
  </si>
  <si>
    <r>
      <t xml:space="preserve">b) originál alebo úradne osvedčenú kópiu </t>
    </r>
    <r>
      <rPr>
        <b/>
        <sz val="11"/>
        <color theme="1"/>
        <rFont val="Calibri"/>
        <family val="2"/>
        <charset val="238"/>
        <scheme val="minor"/>
      </rPr>
      <t>výpisu z príslušného registra</t>
    </r>
    <r>
      <rPr>
        <sz val="11"/>
        <color theme="1"/>
        <rFont val="Calibri"/>
        <family val="2"/>
        <scheme val="minor"/>
      </rPr>
      <t xml:space="preserve">, nie staršieho ako 60 dní, </t>
    </r>
    <r>
      <rPr>
        <b/>
        <sz val="11"/>
        <color theme="1"/>
        <rFont val="Calibri"/>
        <family val="2"/>
        <charset val="238"/>
        <scheme val="minor"/>
      </rPr>
      <t>preukazujúcu registráciu žiadateľa</t>
    </r>
    <r>
      <rPr>
        <sz val="11"/>
        <color theme="1"/>
        <rFont val="Calibri"/>
        <family val="2"/>
        <scheme val="minor"/>
      </rPr>
      <t xml:space="preserve"> (napr. obchodný register, živnostenský register, výpis z evidencie samostatne hospodáriacich roľníkov, register občianskych združení, účelových zariadení cirkvi a náboženskej spoločnosti, atď.)</t>
    </r>
  </si>
  <si>
    <r>
      <t xml:space="preserve">c) originál alebo úradne osvedčenú kópiu </t>
    </r>
    <r>
      <rPr>
        <b/>
        <sz val="11"/>
        <color theme="1"/>
        <rFont val="Calibri"/>
        <family val="2"/>
        <charset val="238"/>
        <scheme val="minor"/>
      </rPr>
      <t>potvrdenia</t>
    </r>
    <r>
      <rPr>
        <sz val="11"/>
        <color theme="1"/>
        <rFont val="Calibri"/>
        <family val="2"/>
        <scheme val="minor"/>
      </rPr>
      <t xml:space="preserve">, nie staršieho ako 60 dní, </t>
    </r>
    <r>
      <rPr>
        <b/>
        <sz val="11"/>
        <color theme="1"/>
        <rFont val="Calibri"/>
        <family val="2"/>
        <charset val="238"/>
        <scheme val="minor"/>
      </rPr>
      <t>o možnosti vykonávať hospodársku činnosť v poľnohospodárskej prvovýrobe</t>
    </r>
    <r>
      <rPr>
        <sz val="11"/>
        <color theme="1"/>
        <rFont val="Calibri"/>
        <family val="2"/>
        <scheme val="minor"/>
      </rPr>
      <t>, ak nie je súčasťou výpisu uvedeného v písmene b)</t>
    </r>
  </si>
  <si>
    <r>
      <t xml:space="preserve">d) originál alebo úradne osvedčenú kópiu </t>
    </r>
    <r>
      <rPr>
        <b/>
        <sz val="11"/>
        <color theme="1"/>
        <rFont val="Calibri"/>
        <family val="2"/>
        <charset val="238"/>
        <scheme val="minor"/>
      </rPr>
      <t>výpisu z registra trestov</t>
    </r>
    <r>
      <rPr>
        <sz val="11"/>
        <color theme="1"/>
        <rFont val="Calibri"/>
        <family val="2"/>
        <scheme val="minor"/>
      </rPr>
      <t xml:space="preserve"> nie staršia ako 60 dní</t>
    </r>
  </si>
  <si>
    <r>
      <t xml:space="preserve">e) príloha vo formáte ASICE - </t>
    </r>
    <r>
      <rPr>
        <b/>
        <sz val="11"/>
        <color theme="1"/>
        <rFont val="Calibri"/>
        <family val="2"/>
        <charset val="238"/>
        <scheme val="minor"/>
      </rPr>
      <t>potvrdenie príslušného inšpektorátu práce</t>
    </r>
    <r>
      <rPr>
        <sz val="11"/>
        <color theme="1"/>
        <rFont val="Calibri"/>
        <family val="2"/>
        <scheme val="minor"/>
      </rPr>
      <t xml:space="preserve">, nie starším ako tri mesiace, </t>
    </r>
    <r>
      <rPr>
        <b/>
        <sz val="11"/>
        <color theme="1"/>
        <rFont val="Calibri"/>
        <family val="2"/>
        <charset val="238"/>
        <scheme val="minor"/>
      </rPr>
      <t>že neporušil v predchádzajúcich troch rokoch zákaz nelegálneho zamestnávania</t>
    </r>
    <r>
      <rPr>
        <sz val="11"/>
        <color theme="1"/>
        <rFont val="Calibri"/>
        <family val="2"/>
        <scheme val="minor"/>
      </rPr>
      <t xml:space="preserve"> podľa osobitného predpisu</t>
    </r>
  </si>
  <si>
    <r>
      <t xml:space="preserve">- v prípade, že žiadateľ žiada o pomoc v sektore rybolovu a akvakultúry, predloží </t>
    </r>
    <r>
      <rPr>
        <b/>
        <sz val="11"/>
        <rFont val="Calibri"/>
        <family val="2"/>
        <charset val="238"/>
        <scheme val="minor"/>
      </rPr>
      <t>Ročný výkaz o výlove rýb pod označením Ryb 1 - 01</t>
    </r>
    <r>
      <rPr>
        <sz val="11"/>
        <rFont val="Calibri"/>
        <family val="2"/>
        <charset val="238"/>
        <scheme val="minor"/>
      </rPr>
      <t xml:space="preserve"> zo štatistického zisťovania</t>
    </r>
  </si>
  <si>
    <r>
      <t xml:space="preserve">- v prípade, že žiadateľ žiada o pomoc v sektoreprvovýrobu pre zakryté plochy, predloží kópie </t>
    </r>
    <r>
      <rPr>
        <b/>
        <sz val="11"/>
        <color theme="1"/>
        <rFont val="Calibri"/>
        <family val="2"/>
        <charset val="238"/>
        <scheme val="minor"/>
      </rPr>
      <t>účtovných dokladov preukazujúcich príjmy z hektára za plodiny pestované v zakrytých plochách</t>
    </r>
  </si>
  <si>
    <r>
      <t xml:space="preserve">g) v prípade, že za štatutárneho zástupcu podpisuje žiadosť splnomocnená osoba, je potrebné k žiadosti priložiť úradne overenú kópiu </t>
    </r>
    <r>
      <rPr>
        <b/>
        <sz val="11"/>
        <color theme="1"/>
        <rFont val="Calibri"/>
        <family val="2"/>
        <charset val="238"/>
        <scheme val="minor"/>
      </rPr>
      <t>splnomocnenia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</si>
</sst>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00\ [$€-41B]_-;\-* #,##0.00\ [$€-41B]_-;_-* &quot;-&quot;??\ [$€-41B]_-;_-@_-"/>
  </numFmts>
  <fonts count="11" x14ac:knownFonts="1">
    <font>
      <sz val="11"/>
      <color theme="1"/>
      <name val="Calibri"/>
      <family val="2"/>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1"/>
      <name val="Calibri"/>
      <family val="2"/>
      <scheme val="minor"/>
    </font>
    <font>
      <b/>
      <sz val="14"/>
      <color theme="1"/>
      <name val="Calibri"/>
      <family val="2"/>
      <charset val="238"/>
      <scheme val="minor"/>
    </font>
    <font>
      <sz val="8"/>
      <name val="Calibri"/>
      <family val="2"/>
      <scheme val="minor"/>
    </font>
    <font>
      <vertAlign val="superscript"/>
      <sz val="11"/>
      <color theme="1"/>
      <name val="Calibri"/>
      <family val="2"/>
      <charset val="238"/>
      <scheme val="minor"/>
    </font>
    <font>
      <sz val="11"/>
      <name val="Calibri"/>
      <family val="2"/>
      <charset val="238"/>
      <scheme val="minor"/>
    </font>
    <font>
      <b/>
      <sz val="11"/>
      <name val="Calibri"/>
      <family val="2"/>
      <charset val="238"/>
      <scheme val="minor"/>
    </font>
    <font>
      <sz val="11"/>
      <color theme="0"/>
      <name val="Calibri"/>
      <family val="2"/>
      <charset val="238"/>
      <scheme val="minor"/>
    </font>
  </fonts>
  <fills count="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01">
    <xf numFmtId="0" fontId="0" fillId="0" borderId="0" xfId="0"/>
    <xf numFmtId="0" fontId="0" fillId="0" borderId="1" xfId="0" applyBorder="1"/>
    <xf numFmtId="0" fontId="3" fillId="0" borderId="1" xfId="0" applyFont="1" applyBorder="1"/>
    <xf numFmtId="0" fontId="3" fillId="0" borderId="0" xfId="0" applyFont="1"/>
    <xf numFmtId="0" fontId="0" fillId="0" borderId="0" xfId="0" applyBorder="1"/>
    <xf numFmtId="0" fontId="3" fillId="0" borderId="1" xfId="0" applyFont="1" applyFill="1" applyBorder="1"/>
    <xf numFmtId="0" fontId="2" fillId="0" borderId="0" xfId="0" applyFont="1" applyBorder="1"/>
    <xf numFmtId="0" fontId="1" fillId="0" borderId="1" xfId="0" applyFont="1" applyBorder="1"/>
    <xf numFmtId="0" fontId="0" fillId="0" borderId="0" xfId="0" applyAlignment="1">
      <alignment horizontal="left" wrapText="1"/>
    </xf>
    <xf numFmtId="164" fontId="0" fillId="0" borderId="1" xfId="0" applyNumberFormat="1" applyBorder="1"/>
    <xf numFmtId="164" fontId="3" fillId="0" borderId="1" xfId="0" applyNumberFormat="1" applyFont="1" applyFill="1" applyBorder="1"/>
    <xf numFmtId="164" fontId="3" fillId="0" borderId="1" xfId="0" applyNumberFormat="1" applyFont="1" applyBorder="1"/>
    <xf numFmtId="164" fontId="0" fillId="0" borderId="1" xfId="1" applyNumberFormat="1" applyFont="1" applyBorder="1"/>
    <xf numFmtId="164" fontId="3" fillId="0" borderId="1" xfId="1" applyNumberFormat="1" applyFont="1" applyFill="1" applyBorder="1"/>
    <xf numFmtId="0" fontId="0" fillId="0" borderId="13" xfId="0" applyBorder="1"/>
    <xf numFmtId="0" fontId="0" fillId="0" borderId="8" xfId="0"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3" borderId="1" xfId="0" applyFill="1" applyBorder="1" applyProtection="1">
      <protection locked="0"/>
    </xf>
    <xf numFmtId="0" fontId="1" fillId="3" borderId="1" xfId="0" applyFont="1" applyFill="1" applyBorder="1" applyProtection="1">
      <protection locked="0"/>
    </xf>
    <xf numFmtId="0" fontId="0" fillId="0" borderId="25" xfId="0" applyBorder="1"/>
    <xf numFmtId="0" fontId="0" fillId="0" borderId="2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3" xfId="0" applyBorder="1" applyAlignment="1">
      <alignment horizontal="center"/>
    </xf>
    <xf numFmtId="0" fontId="0" fillId="0" borderId="4" xfId="0" applyFill="1" applyBorder="1" applyAlignment="1">
      <alignment horizontal="center"/>
    </xf>
    <xf numFmtId="0" fontId="0" fillId="0" borderId="5" xfId="0" applyBorder="1"/>
    <xf numFmtId="0" fontId="3" fillId="0" borderId="15" xfId="0" applyFont="1" applyBorder="1"/>
    <xf numFmtId="0" fontId="0" fillId="0" borderId="35" xfId="0" applyFill="1" applyBorder="1" applyAlignment="1">
      <alignment horizontal="center"/>
    </xf>
    <xf numFmtId="0" fontId="3" fillId="0" borderId="26" xfId="0" applyFont="1" applyBorder="1"/>
    <xf numFmtId="164" fontId="3" fillId="0" borderId="37" xfId="0" applyNumberFormat="1" applyFont="1" applyBorder="1" applyAlignment="1">
      <alignment horizontal="center"/>
    </xf>
    <xf numFmtId="164" fontId="0" fillId="0" borderId="38" xfId="0" applyNumberFormat="1" applyBorder="1" applyAlignment="1">
      <alignment horizontal="center"/>
    </xf>
    <xf numFmtId="164" fontId="3" fillId="0" borderId="39" xfId="0" applyNumberFormat="1" applyFont="1" applyBorder="1" applyAlignment="1">
      <alignment horizontal="center"/>
    </xf>
    <xf numFmtId="164" fontId="3" fillId="4" borderId="26" xfId="0" applyNumberFormat="1" applyFont="1" applyFill="1" applyBorder="1" applyAlignment="1">
      <alignment horizontal="center"/>
    </xf>
    <xf numFmtId="0" fontId="0" fillId="3" borderId="16" xfId="0" applyFill="1" applyBorder="1" applyProtection="1">
      <protection locked="0"/>
    </xf>
    <xf numFmtId="0" fontId="0" fillId="3" borderId="1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29"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14" xfId="0" applyFill="1" applyBorder="1" applyProtection="1">
      <protection locked="0"/>
    </xf>
    <xf numFmtId="0" fontId="0" fillId="3" borderId="6"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22"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15" xfId="0" applyFill="1" applyBorder="1" applyProtection="1">
      <protection locked="0"/>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28"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3" borderId="36" xfId="0" applyFill="1" applyBorder="1" applyAlignment="1" applyProtection="1">
      <alignment horizontal="center"/>
      <protection locked="0"/>
    </xf>
    <xf numFmtId="0" fontId="0" fillId="3" borderId="24" xfId="0" applyFill="1" applyBorder="1" applyAlignment="1" applyProtection="1">
      <alignment horizontal="center"/>
      <protection locked="0"/>
    </xf>
    <xf numFmtId="0" fontId="3" fillId="0" borderId="13" xfId="0" applyFont="1" applyBorder="1"/>
    <xf numFmtId="0" fontId="3" fillId="0" borderId="14" xfId="0" applyFont="1" applyBorder="1"/>
    <xf numFmtId="0" fontId="3" fillId="0" borderId="21" xfId="0" applyFont="1" applyBorder="1" applyAlignment="1">
      <alignment horizontal="center"/>
    </xf>
    <xf numFmtId="0" fontId="3" fillId="4" borderId="2" xfId="0" applyFont="1" applyFill="1" applyBorder="1" applyAlignment="1">
      <alignment horizontal="center"/>
    </xf>
    <xf numFmtId="0" fontId="3" fillId="0" borderId="2" xfId="0" applyFont="1" applyBorder="1" applyAlignment="1">
      <alignment horizontal="center"/>
    </xf>
    <xf numFmtId="0" fontId="3" fillId="4" borderId="1" xfId="0" applyFont="1" applyFill="1" applyBorder="1" applyAlignment="1">
      <alignment horizontal="center"/>
    </xf>
    <xf numFmtId="0" fontId="3" fillId="0" borderId="8" xfId="0" applyFont="1" applyBorder="1" applyAlignment="1">
      <alignment horizontal="center"/>
    </xf>
    <xf numFmtId="0" fontId="3" fillId="4" borderId="9" xfId="0" applyFont="1" applyFill="1" applyBorder="1" applyAlignment="1">
      <alignment horizontal="center"/>
    </xf>
    <xf numFmtId="0" fontId="3" fillId="0" borderId="9" xfId="0" applyFont="1" applyBorder="1" applyAlignment="1">
      <alignment horizontal="center"/>
    </xf>
    <xf numFmtId="0" fontId="3" fillId="0" borderId="28" xfId="0" applyFont="1" applyBorder="1" applyAlignment="1">
      <alignment horizontal="center"/>
    </xf>
    <xf numFmtId="0" fontId="3" fillId="4" borderId="20" xfId="0" applyFont="1" applyFill="1" applyBorder="1" applyAlignment="1">
      <alignment horizontal="center"/>
    </xf>
    <xf numFmtId="0" fontId="3" fillId="0" borderId="20"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0" fillId="0" borderId="16" xfId="0" applyBorder="1"/>
    <xf numFmtId="0" fontId="3" fillId="0" borderId="1" xfId="0" applyFont="1" applyFill="1" applyBorder="1" applyAlignment="1">
      <alignment horizontal="center"/>
    </xf>
    <xf numFmtId="0" fontId="0" fillId="0" borderId="29" xfId="0" applyBorder="1" applyAlignment="1">
      <alignment horizontal="center"/>
    </xf>
    <xf numFmtId="0" fontId="3" fillId="0" borderId="6" xfId="0" applyFont="1" applyFill="1" applyBorder="1" applyAlignment="1">
      <alignment horizontal="center"/>
    </xf>
    <xf numFmtId="164" fontId="1" fillId="0" borderId="1" xfId="0" applyNumberFormat="1" applyFont="1" applyBorder="1"/>
    <xf numFmtId="164" fontId="1" fillId="0" borderId="1" xfId="0" applyNumberFormat="1" applyFont="1" applyFill="1" applyBorder="1"/>
    <xf numFmtId="164" fontId="8" fillId="0" borderId="1" xfId="0" applyNumberFormat="1" applyFont="1" applyBorder="1"/>
    <xf numFmtId="164" fontId="9" fillId="2" borderId="1" xfId="0" applyNumberFormat="1" applyFont="1" applyFill="1" applyBorder="1"/>
    <xf numFmtId="0" fontId="10" fillId="0" borderId="0" xfId="0" applyFont="1"/>
    <xf numFmtId="0" fontId="0" fillId="3" borderId="0" xfId="0" applyFill="1" applyAlignment="1" applyProtection="1">
      <alignment horizontal="center"/>
      <protection locked="0"/>
    </xf>
    <xf numFmtId="0" fontId="8" fillId="0" borderId="1" xfId="0" quotePrefix="1" applyFont="1" applyBorder="1" applyAlignment="1">
      <alignment horizontal="left" wrapText="1"/>
    </xf>
    <xf numFmtId="0" fontId="8" fillId="0" borderId="1" xfId="0" applyFont="1" applyBorder="1" applyAlignment="1">
      <alignment horizontal="left" wrapText="1"/>
    </xf>
    <xf numFmtId="0" fontId="0" fillId="0" borderId="1" xfId="0" quotePrefix="1" applyBorder="1" applyAlignment="1">
      <alignment horizontal="left" wrapText="1"/>
    </xf>
    <xf numFmtId="0" fontId="0" fillId="0" borderId="1" xfId="0" applyBorder="1" applyAlignment="1">
      <alignment horizontal="left" wrapText="1"/>
    </xf>
    <xf numFmtId="0" fontId="3" fillId="0" borderId="2" xfId="0" applyFont="1" applyBorder="1" applyAlignment="1">
      <alignment horizontal="left"/>
    </xf>
    <xf numFmtId="0" fontId="3" fillId="0" borderId="40" xfId="0" applyFont="1" applyBorder="1" applyAlignment="1">
      <alignment horizontal="left"/>
    </xf>
    <xf numFmtId="0" fontId="3" fillId="0" borderId="22" xfId="0" applyFont="1" applyBorder="1" applyAlignment="1">
      <alignment horizontal="left"/>
    </xf>
    <xf numFmtId="0" fontId="0" fillId="0" borderId="1" xfId="0" applyBorder="1" applyAlignment="1">
      <alignment wrapText="1"/>
    </xf>
    <xf numFmtId="0" fontId="5" fillId="0" borderId="0" xfId="0" applyFont="1" applyAlignment="1">
      <alignment horizontal="center" wrapText="1"/>
    </xf>
    <xf numFmtId="0" fontId="1" fillId="0" borderId="1" xfId="0" applyFont="1" applyBorder="1" applyAlignment="1">
      <alignment horizontal="left"/>
    </xf>
    <xf numFmtId="0" fontId="8" fillId="0" borderId="1" xfId="0" applyFont="1" applyBorder="1" applyAlignment="1">
      <alignment horizontal="left"/>
    </xf>
    <xf numFmtId="0" fontId="9" fillId="0" borderId="1" xfId="0" applyFont="1" applyBorder="1" applyAlignment="1">
      <alignment horizontal="left"/>
    </xf>
    <xf numFmtId="0" fontId="0" fillId="0" borderId="0" xfId="0" applyAlignment="1">
      <alignment horizontal="left"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23" xfId="0" applyFont="1" applyBorder="1" applyAlignment="1">
      <alignment horizontal="center"/>
    </xf>
    <xf numFmtId="0" fontId="3" fillId="0" borderId="34" xfId="0" applyFont="1" applyBorder="1" applyAlignment="1">
      <alignment horizontal="center" vertical="center"/>
    </xf>
    <xf numFmtId="0" fontId="3" fillId="0" borderId="35" xfId="0" applyFont="1" applyBorder="1" applyAlignment="1">
      <alignment horizontal="center" vertical="center"/>
    </xf>
  </cellXfs>
  <cellStyles count="2">
    <cellStyle name="Currency" xfId="1" builtinId="4"/>
    <cellStyle name="Normal" xfId="0" builtinId="0"/>
  </cellStyles>
  <dxfs count="2">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EB68F-E273-4908-B92D-58EC5D5BD38A}">
  <dimension ref="A1:D24"/>
  <sheetViews>
    <sheetView tabSelected="1" workbookViewId="0">
      <selection activeCell="H6" sqref="H6"/>
    </sheetView>
  </sheetViews>
  <sheetFormatPr defaultRowHeight="14.4" x14ac:dyDescent="0.3"/>
  <cols>
    <col min="1" max="1" width="28" customWidth="1"/>
    <col min="2" max="2" width="18.109375" bestFit="1" customWidth="1"/>
    <col min="3" max="3" width="22.44140625" bestFit="1" customWidth="1"/>
    <col min="4" max="4" width="32.44140625" bestFit="1" customWidth="1"/>
  </cols>
  <sheetData>
    <row r="1" spans="1:4" ht="48" customHeight="1" x14ac:dyDescent="0.35">
      <c r="A1" s="87" t="s">
        <v>187</v>
      </c>
      <c r="B1" s="87"/>
      <c r="C1" s="87"/>
      <c r="D1" s="87"/>
    </row>
    <row r="3" spans="1:4" x14ac:dyDescent="0.3">
      <c r="A3" t="s">
        <v>188</v>
      </c>
    </row>
    <row r="4" spans="1:4" x14ac:dyDescent="0.3">
      <c r="A4" t="s">
        <v>201</v>
      </c>
    </row>
    <row r="5" spans="1:4" x14ac:dyDescent="0.3">
      <c r="A5" t="s">
        <v>202</v>
      </c>
    </row>
    <row r="7" spans="1:4" x14ac:dyDescent="0.3">
      <c r="A7" s="2" t="s">
        <v>181</v>
      </c>
      <c r="B7" s="1" t="s">
        <v>166</v>
      </c>
      <c r="C7" s="1" t="s">
        <v>182</v>
      </c>
      <c r="D7" s="1" t="s">
        <v>183</v>
      </c>
    </row>
    <row r="8" spans="1:4" x14ac:dyDescent="0.3">
      <c r="A8" s="7" t="s">
        <v>168</v>
      </c>
      <c r="B8" s="9">
        <f>Akvakultura_form!E16</f>
        <v>0</v>
      </c>
      <c r="C8" s="9">
        <v>300000</v>
      </c>
      <c r="D8" s="73">
        <f>IF(B8&gt;C8,C8,B8)</f>
        <v>0</v>
      </c>
    </row>
    <row r="9" spans="1:4" x14ac:dyDescent="0.3">
      <c r="A9" s="1" t="s">
        <v>184</v>
      </c>
      <c r="B9" s="9">
        <f>Ovocie_form!C38+Zelenina_form!C53+Zemiaky_repa_vinic_chmel_form!C23+Strukoviny_form!C22+Ostatne_form!C36+Zakryte_form!W27</f>
        <v>0</v>
      </c>
      <c r="C9" s="9">
        <v>250000</v>
      </c>
      <c r="D9" s="73">
        <f>IF(B9&gt;C9,C9,B9)</f>
        <v>0</v>
      </c>
    </row>
    <row r="10" spans="1:4" x14ac:dyDescent="0.3">
      <c r="A10" s="88" t="s">
        <v>189</v>
      </c>
      <c r="B10" s="88"/>
      <c r="C10" s="88"/>
      <c r="D10" s="74">
        <f>IF(SUM(D8:D9)&gt;2000000,2000000,SUM(D8:D9))</f>
        <v>0</v>
      </c>
    </row>
    <row r="11" spans="1:4" x14ac:dyDescent="0.3">
      <c r="A11" s="89" t="s">
        <v>206</v>
      </c>
      <c r="B11" s="89"/>
      <c r="C11" s="89"/>
      <c r="D11" s="75">
        <v>300000</v>
      </c>
    </row>
    <row r="12" spans="1:4" x14ac:dyDescent="0.3">
      <c r="A12" s="90" t="s">
        <v>207</v>
      </c>
      <c r="B12" s="90"/>
      <c r="C12" s="90"/>
      <c r="D12" s="76">
        <f>IF(D10&gt;D11,D11,D10)</f>
        <v>0</v>
      </c>
    </row>
    <row r="15" spans="1:4" x14ac:dyDescent="0.3">
      <c r="A15" s="83" t="s">
        <v>215</v>
      </c>
      <c r="B15" s="84"/>
      <c r="C15" s="84"/>
      <c r="D15" s="85"/>
    </row>
    <row r="16" spans="1:4" ht="30" customHeight="1" x14ac:dyDescent="0.3">
      <c r="A16" s="82" t="s">
        <v>217</v>
      </c>
      <c r="B16" s="82"/>
      <c r="C16" s="82"/>
      <c r="D16" s="82"/>
    </row>
    <row r="17" spans="1:4" ht="43.2" customHeight="1" x14ac:dyDescent="0.3">
      <c r="A17" s="86" t="s">
        <v>218</v>
      </c>
      <c r="B17" s="86"/>
      <c r="C17" s="86"/>
      <c r="D17" s="86"/>
    </row>
    <row r="18" spans="1:4" ht="29.4" customHeight="1" x14ac:dyDescent="0.3">
      <c r="A18" s="82" t="s">
        <v>219</v>
      </c>
      <c r="B18" s="82"/>
      <c r="C18" s="82"/>
      <c r="D18" s="82"/>
    </row>
    <row r="19" spans="1:4" ht="30" customHeight="1" x14ac:dyDescent="0.3">
      <c r="A19" s="82" t="s">
        <v>220</v>
      </c>
      <c r="B19" s="82"/>
      <c r="C19" s="82"/>
      <c r="D19" s="82"/>
    </row>
    <row r="20" spans="1:4" ht="30" customHeight="1" x14ac:dyDescent="0.3">
      <c r="A20" s="82" t="s">
        <v>221</v>
      </c>
      <c r="B20" s="82"/>
      <c r="C20" s="82"/>
      <c r="D20" s="82"/>
    </row>
    <row r="21" spans="1:4" ht="30" customHeight="1" x14ac:dyDescent="0.3">
      <c r="A21" s="82" t="s">
        <v>216</v>
      </c>
      <c r="B21" s="82"/>
      <c r="C21" s="82"/>
      <c r="D21" s="82"/>
    </row>
    <row r="22" spans="1:4" ht="30" customHeight="1" x14ac:dyDescent="0.3">
      <c r="A22" s="79" t="s">
        <v>222</v>
      </c>
      <c r="B22" s="80"/>
      <c r="C22" s="80"/>
      <c r="D22" s="80"/>
    </row>
    <row r="23" spans="1:4" ht="30" customHeight="1" x14ac:dyDescent="0.3">
      <c r="A23" s="81" t="s">
        <v>223</v>
      </c>
      <c r="B23" s="82"/>
      <c r="C23" s="82"/>
      <c r="D23" s="82"/>
    </row>
    <row r="24" spans="1:4" ht="30" customHeight="1" x14ac:dyDescent="0.3">
      <c r="A24" s="82" t="s">
        <v>224</v>
      </c>
      <c r="B24" s="82"/>
      <c r="C24" s="82"/>
      <c r="D24" s="82"/>
    </row>
  </sheetData>
  <sheetProtection algorithmName="SHA-512" hashValue="Olr/m8/8aW5fykBJoJdW7vQJaGtvtt5ZrdMuBuN3TBI1V5y3LiyHedmN4OO0PgBIBGQIki7RHw8tkNoHc7DgOw==" saltValue="lyOXWrWRGkCZLgmWG+NYuA==" spinCount="100000" sheet="1" objects="1" scenarios="1" selectLockedCells="1"/>
  <mergeCells count="14">
    <mergeCell ref="A1:D1"/>
    <mergeCell ref="A10:C10"/>
    <mergeCell ref="A11:C11"/>
    <mergeCell ref="A12:C12"/>
    <mergeCell ref="A16:D16"/>
    <mergeCell ref="A22:D22"/>
    <mergeCell ref="A23:D23"/>
    <mergeCell ref="A24:D24"/>
    <mergeCell ref="A15:D15"/>
    <mergeCell ref="A17:D17"/>
    <mergeCell ref="A18:D18"/>
    <mergeCell ref="A19:D19"/>
    <mergeCell ref="A20:D20"/>
    <mergeCell ref="A21:D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F20"/>
  <sheetViews>
    <sheetView workbookViewId="0">
      <selection activeCell="C4" sqref="C4"/>
    </sheetView>
  </sheetViews>
  <sheetFormatPr defaultRowHeight="14.4" x14ac:dyDescent="0.3"/>
  <cols>
    <col min="1" max="1" width="48.44140625" bestFit="1" customWidth="1"/>
    <col min="2" max="2" width="16.5546875" bestFit="1" customWidth="1"/>
    <col min="3" max="4" width="16.5546875" customWidth="1"/>
    <col min="5" max="5" width="19.6640625" bestFit="1" customWidth="1"/>
    <col min="6" max="6" width="31.88671875" customWidth="1"/>
  </cols>
  <sheetData>
    <row r="2" spans="1:6" x14ac:dyDescent="0.3">
      <c r="A2" s="3" t="s">
        <v>204</v>
      </c>
      <c r="F2" s="4"/>
    </row>
    <row r="3" spans="1:6" x14ac:dyDescent="0.3">
      <c r="A3" s="2" t="s">
        <v>0</v>
      </c>
      <c r="B3" s="2" t="s">
        <v>162</v>
      </c>
      <c r="C3" s="2" t="s">
        <v>164</v>
      </c>
      <c r="D3" s="2" t="s">
        <v>163</v>
      </c>
      <c r="E3" s="2" t="s">
        <v>166</v>
      </c>
      <c r="F3" s="6" t="s">
        <v>149</v>
      </c>
    </row>
    <row r="4" spans="1:6" x14ac:dyDescent="0.3">
      <c r="A4" s="1" t="s">
        <v>150</v>
      </c>
      <c r="B4" s="1" t="s">
        <v>151</v>
      </c>
      <c r="C4" s="19"/>
      <c r="D4" s="1" t="s">
        <v>165</v>
      </c>
      <c r="E4" s="9">
        <f>C4*F4</f>
        <v>0</v>
      </c>
      <c r="F4" s="77">
        <v>100</v>
      </c>
    </row>
    <row r="5" spans="1:6" x14ac:dyDescent="0.3">
      <c r="A5" s="1" t="s">
        <v>150</v>
      </c>
      <c r="B5" s="1" t="s">
        <v>152</v>
      </c>
      <c r="C5" s="19"/>
      <c r="D5" s="1" t="s">
        <v>165</v>
      </c>
      <c r="E5" s="9">
        <f t="shared" ref="E5:E15" si="0">C5*F5</f>
        <v>0</v>
      </c>
      <c r="F5" s="77">
        <v>100</v>
      </c>
    </row>
    <row r="6" spans="1:6" ht="16.2" x14ac:dyDescent="0.3">
      <c r="A6" s="1" t="s">
        <v>150</v>
      </c>
      <c r="B6" s="1" t="s">
        <v>153</v>
      </c>
      <c r="C6" s="19"/>
      <c r="D6" s="1" t="s">
        <v>205</v>
      </c>
      <c r="E6" s="9">
        <f t="shared" si="0"/>
        <v>0</v>
      </c>
      <c r="F6" s="77">
        <v>25</v>
      </c>
    </row>
    <row r="7" spans="1:6" ht="16.2" x14ac:dyDescent="0.3">
      <c r="A7" s="1" t="s">
        <v>150</v>
      </c>
      <c r="B7" s="1" t="s">
        <v>154</v>
      </c>
      <c r="C7" s="19"/>
      <c r="D7" s="1" t="s">
        <v>205</v>
      </c>
      <c r="E7" s="9">
        <f t="shared" si="0"/>
        <v>0</v>
      </c>
      <c r="F7" s="77">
        <v>25</v>
      </c>
    </row>
    <row r="8" spans="1:6" x14ac:dyDescent="0.3">
      <c r="A8" s="1" t="s">
        <v>155</v>
      </c>
      <c r="B8" s="1" t="s">
        <v>151</v>
      </c>
      <c r="C8" s="19"/>
      <c r="D8" s="1" t="s">
        <v>165</v>
      </c>
      <c r="E8" s="9">
        <f t="shared" si="0"/>
        <v>0</v>
      </c>
      <c r="F8" s="77">
        <v>100</v>
      </c>
    </row>
    <row r="9" spans="1:6" ht="16.2" x14ac:dyDescent="0.3">
      <c r="A9" s="1" t="s">
        <v>155</v>
      </c>
      <c r="B9" s="1" t="s">
        <v>153</v>
      </c>
      <c r="C9" s="19"/>
      <c r="D9" s="1" t="s">
        <v>205</v>
      </c>
      <c r="E9" s="9">
        <f t="shared" si="0"/>
        <v>0</v>
      </c>
      <c r="F9" s="77">
        <v>25</v>
      </c>
    </row>
    <row r="10" spans="1:6" ht="16.2" x14ac:dyDescent="0.3">
      <c r="A10" s="1" t="s">
        <v>155</v>
      </c>
      <c r="B10" s="1" t="s">
        <v>154</v>
      </c>
      <c r="C10" s="19"/>
      <c r="D10" s="1" t="s">
        <v>205</v>
      </c>
      <c r="E10" s="9">
        <f t="shared" si="0"/>
        <v>0</v>
      </c>
      <c r="F10" s="77">
        <v>25</v>
      </c>
    </row>
    <row r="11" spans="1:6" ht="16.2" x14ac:dyDescent="0.3">
      <c r="A11" s="1" t="s">
        <v>155</v>
      </c>
      <c r="B11" s="1" t="s">
        <v>156</v>
      </c>
      <c r="C11" s="19"/>
      <c r="D11" s="1" t="s">
        <v>205</v>
      </c>
      <c r="E11" s="9">
        <f t="shared" si="0"/>
        <v>0</v>
      </c>
      <c r="F11" s="77">
        <v>3</v>
      </c>
    </row>
    <row r="12" spans="1:6" ht="16.2" x14ac:dyDescent="0.3">
      <c r="A12" s="1" t="s">
        <v>155</v>
      </c>
      <c r="B12" s="1" t="s">
        <v>157</v>
      </c>
      <c r="C12" s="19"/>
      <c r="D12" s="1" t="s">
        <v>205</v>
      </c>
      <c r="E12" s="9">
        <f t="shared" si="0"/>
        <v>0</v>
      </c>
      <c r="F12" s="77">
        <v>3</v>
      </c>
    </row>
    <row r="13" spans="1:6" ht="16.2" x14ac:dyDescent="0.3">
      <c r="A13" s="1" t="s">
        <v>155</v>
      </c>
      <c r="B13" s="1" t="s">
        <v>158</v>
      </c>
      <c r="C13" s="19"/>
      <c r="D13" s="1" t="s">
        <v>205</v>
      </c>
      <c r="E13" s="9">
        <f t="shared" si="0"/>
        <v>0</v>
      </c>
      <c r="F13" s="77">
        <v>3</v>
      </c>
    </row>
    <row r="14" spans="1:6" ht="16.2" x14ac:dyDescent="0.3">
      <c r="A14" s="1" t="s">
        <v>155</v>
      </c>
      <c r="B14" s="1" t="s">
        <v>159</v>
      </c>
      <c r="C14" s="19"/>
      <c r="D14" s="1" t="s">
        <v>205</v>
      </c>
      <c r="E14" s="9">
        <f t="shared" si="0"/>
        <v>0</v>
      </c>
      <c r="F14" s="77">
        <v>3</v>
      </c>
    </row>
    <row r="15" spans="1:6" ht="16.2" x14ac:dyDescent="0.3">
      <c r="A15" s="1" t="s">
        <v>160</v>
      </c>
      <c r="B15" s="1" t="s">
        <v>161</v>
      </c>
      <c r="C15" s="19"/>
      <c r="D15" s="1" t="s">
        <v>205</v>
      </c>
      <c r="E15" s="9">
        <f t="shared" si="0"/>
        <v>0</v>
      </c>
      <c r="F15" s="77">
        <v>50</v>
      </c>
    </row>
    <row r="16" spans="1:6" x14ac:dyDescent="0.3">
      <c r="A16" s="5" t="s">
        <v>167</v>
      </c>
      <c r="B16" s="1"/>
      <c r="C16" s="1"/>
      <c r="D16" s="1"/>
      <c r="E16" s="10">
        <f>SUM(E4:E15)</f>
        <v>0</v>
      </c>
    </row>
    <row r="18" spans="1:5" ht="44.4" customHeight="1" x14ac:dyDescent="0.3">
      <c r="A18" s="91" t="s">
        <v>185</v>
      </c>
      <c r="B18" s="91"/>
      <c r="C18" s="91"/>
      <c r="D18" s="91"/>
      <c r="E18" s="91"/>
    </row>
    <row r="19" spans="1:5" ht="7.8" customHeight="1" x14ac:dyDescent="0.3">
      <c r="A19" s="8"/>
      <c r="B19" s="8"/>
      <c r="C19" s="8"/>
      <c r="D19" s="8"/>
      <c r="E19" s="8"/>
    </row>
    <row r="20" spans="1:5" ht="30.6" customHeight="1" x14ac:dyDescent="0.3">
      <c r="A20" s="91" t="s">
        <v>186</v>
      </c>
      <c r="B20" s="91"/>
      <c r="C20" s="91"/>
      <c r="D20" s="91"/>
      <c r="E20" s="91"/>
    </row>
  </sheetData>
  <sheetProtection algorithmName="SHA-512" hashValue="nP1CupUdyKmom+GN+W5yLs3wJqc/EKdpH66z5vKw71oXApx0/a7GnHq3ui0j0TWps9T38WRvKMyXEc4VRC9bVw==" saltValue="lNG/zgR6uxxsDlhsHGLUhw==" spinCount="100000" sheet="1" objects="1" scenarios="1" selectLockedCells="1"/>
  <mergeCells count="2">
    <mergeCell ref="A18:E18"/>
    <mergeCell ref="A20:E20"/>
  </mergeCells>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1A200-F1FC-4FA4-BC97-21176C368ACE}">
  <dimension ref="A2:C38"/>
  <sheetViews>
    <sheetView workbookViewId="0">
      <selection activeCell="B4" sqref="B4"/>
    </sheetView>
  </sheetViews>
  <sheetFormatPr defaultRowHeight="14.4" x14ac:dyDescent="0.3"/>
  <cols>
    <col min="1" max="1" width="30.44140625" bestFit="1" customWidth="1"/>
    <col min="2" max="2" width="16" bestFit="1" customWidth="1"/>
    <col min="3" max="3" width="19.109375" bestFit="1" customWidth="1"/>
  </cols>
  <sheetData>
    <row r="2" spans="1:3" x14ac:dyDescent="0.3">
      <c r="A2" s="3" t="s">
        <v>169</v>
      </c>
    </row>
    <row r="3" spans="1:3" x14ac:dyDescent="0.3">
      <c r="A3" s="2" t="s">
        <v>1</v>
      </c>
      <c r="B3" s="2" t="s">
        <v>170</v>
      </c>
      <c r="C3" s="2" t="s">
        <v>166</v>
      </c>
    </row>
    <row r="4" spans="1:3" x14ac:dyDescent="0.3">
      <c r="A4" s="1" t="s">
        <v>2</v>
      </c>
      <c r="B4" s="19"/>
      <c r="C4" s="9">
        <f t="shared" ref="C4:C37" si="0">122.01*B4</f>
        <v>0</v>
      </c>
    </row>
    <row r="5" spans="1:3" x14ac:dyDescent="0.3">
      <c r="A5" s="1" t="s">
        <v>3</v>
      </c>
      <c r="B5" s="19"/>
      <c r="C5" s="9">
        <f t="shared" si="0"/>
        <v>0</v>
      </c>
    </row>
    <row r="6" spans="1:3" x14ac:dyDescent="0.3">
      <c r="A6" s="1" t="s">
        <v>4</v>
      </c>
      <c r="B6" s="19"/>
      <c r="C6" s="9">
        <f t="shared" si="0"/>
        <v>0</v>
      </c>
    </row>
    <row r="7" spans="1:3" x14ac:dyDescent="0.3">
      <c r="A7" s="1" t="s">
        <v>5</v>
      </c>
      <c r="B7" s="19"/>
      <c r="C7" s="9">
        <f t="shared" si="0"/>
        <v>0</v>
      </c>
    </row>
    <row r="8" spans="1:3" x14ac:dyDescent="0.3">
      <c r="A8" s="1" t="s">
        <v>6</v>
      </c>
      <c r="B8" s="19"/>
      <c r="C8" s="9">
        <f t="shared" si="0"/>
        <v>0</v>
      </c>
    </row>
    <row r="9" spans="1:3" x14ac:dyDescent="0.3">
      <c r="A9" s="1" t="s">
        <v>7</v>
      </c>
      <c r="B9" s="19"/>
      <c r="C9" s="9">
        <f t="shared" si="0"/>
        <v>0</v>
      </c>
    </row>
    <row r="10" spans="1:3" x14ac:dyDescent="0.3">
      <c r="A10" s="1" t="s">
        <v>8</v>
      </c>
      <c r="B10" s="19"/>
      <c r="C10" s="9">
        <f t="shared" si="0"/>
        <v>0</v>
      </c>
    </row>
    <row r="11" spans="1:3" x14ac:dyDescent="0.3">
      <c r="A11" s="1" t="s">
        <v>9</v>
      </c>
      <c r="B11" s="19"/>
      <c r="C11" s="9">
        <f t="shared" si="0"/>
        <v>0</v>
      </c>
    </row>
    <row r="12" spans="1:3" x14ac:dyDescent="0.3">
      <c r="A12" s="1" t="s">
        <v>10</v>
      </c>
      <c r="B12" s="19"/>
      <c r="C12" s="9">
        <f t="shared" si="0"/>
        <v>0</v>
      </c>
    </row>
    <row r="13" spans="1:3" x14ac:dyDescent="0.3">
      <c r="A13" s="1" t="s">
        <v>11</v>
      </c>
      <c r="B13" s="19"/>
      <c r="C13" s="9">
        <f t="shared" si="0"/>
        <v>0</v>
      </c>
    </row>
    <row r="14" spans="1:3" x14ac:dyDescent="0.3">
      <c r="A14" s="1" t="s">
        <v>12</v>
      </c>
      <c r="B14" s="19"/>
      <c r="C14" s="9">
        <f t="shared" si="0"/>
        <v>0</v>
      </c>
    </row>
    <row r="15" spans="1:3" x14ac:dyDescent="0.3">
      <c r="A15" s="1" t="s">
        <v>13</v>
      </c>
      <c r="B15" s="19"/>
      <c r="C15" s="9">
        <f t="shared" si="0"/>
        <v>0</v>
      </c>
    </row>
    <row r="16" spans="1:3" x14ac:dyDescent="0.3">
      <c r="A16" s="1" t="s">
        <v>14</v>
      </c>
      <c r="B16" s="19"/>
      <c r="C16" s="9">
        <f t="shared" si="0"/>
        <v>0</v>
      </c>
    </row>
    <row r="17" spans="1:3" x14ac:dyDescent="0.3">
      <c r="A17" s="1" t="s">
        <v>15</v>
      </c>
      <c r="B17" s="19"/>
      <c r="C17" s="9">
        <f t="shared" si="0"/>
        <v>0</v>
      </c>
    </row>
    <row r="18" spans="1:3" x14ac:dyDescent="0.3">
      <c r="A18" s="1" t="s">
        <v>16</v>
      </c>
      <c r="B18" s="19"/>
      <c r="C18" s="9">
        <f t="shared" si="0"/>
        <v>0</v>
      </c>
    </row>
    <row r="19" spans="1:3" x14ac:dyDescent="0.3">
      <c r="A19" s="1" t="s">
        <v>17</v>
      </c>
      <c r="B19" s="19"/>
      <c r="C19" s="9">
        <f t="shared" si="0"/>
        <v>0</v>
      </c>
    </row>
    <row r="20" spans="1:3" x14ac:dyDescent="0.3">
      <c r="A20" s="1" t="s">
        <v>18</v>
      </c>
      <c r="B20" s="19"/>
      <c r="C20" s="9">
        <f t="shared" si="0"/>
        <v>0</v>
      </c>
    </row>
    <row r="21" spans="1:3" x14ac:dyDescent="0.3">
      <c r="A21" s="1" t="s">
        <v>19</v>
      </c>
      <c r="B21" s="19"/>
      <c r="C21" s="9">
        <f t="shared" si="0"/>
        <v>0</v>
      </c>
    </row>
    <row r="22" spans="1:3" x14ac:dyDescent="0.3">
      <c r="A22" s="1" t="s">
        <v>20</v>
      </c>
      <c r="B22" s="19"/>
      <c r="C22" s="9">
        <f t="shared" si="0"/>
        <v>0</v>
      </c>
    </row>
    <row r="23" spans="1:3" x14ac:dyDescent="0.3">
      <c r="A23" s="1" t="s">
        <v>21</v>
      </c>
      <c r="B23" s="19"/>
      <c r="C23" s="9">
        <f t="shared" si="0"/>
        <v>0</v>
      </c>
    </row>
    <row r="24" spans="1:3" x14ac:dyDescent="0.3">
      <c r="A24" s="1" t="s">
        <v>22</v>
      </c>
      <c r="B24" s="19"/>
      <c r="C24" s="9">
        <f t="shared" si="0"/>
        <v>0</v>
      </c>
    </row>
    <row r="25" spans="1:3" x14ac:dyDescent="0.3">
      <c r="A25" s="1" t="s">
        <v>23</v>
      </c>
      <c r="B25" s="19"/>
      <c r="C25" s="9">
        <f t="shared" si="0"/>
        <v>0</v>
      </c>
    </row>
    <row r="26" spans="1:3" x14ac:dyDescent="0.3">
      <c r="A26" s="1" t="s">
        <v>24</v>
      </c>
      <c r="B26" s="19"/>
      <c r="C26" s="9">
        <f t="shared" si="0"/>
        <v>0</v>
      </c>
    </row>
    <row r="27" spans="1:3" x14ac:dyDescent="0.3">
      <c r="A27" s="1" t="s">
        <v>25</v>
      </c>
      <c r="B27" s="19"/>
      <c r="C27" s="9">
        <f t="shared" si="0"/>
        <v>0</v>
      </c>
    </row>
    <row r="28" spans="1:3" x14ac:dyDescent="0.3">
      <c r="A28" s="1" t="s">
        <v>26</v>
      </c>
      <c r="B28" s="19"/>
      <c r="C28" s="9">
        <f t="shared" si="0"/>
        <v>0</v>
      </c>
    </row>
    <row r="29" spans="1:3" x14ac:dyDescent="0.3">
      <c r="A29" s="1" t="s">
        <v>27</v>
      </c>
      <c r="B29" s="19"/>
      <c r="C29" s="9">
        <f t="shared" si="0"/>
        <v>0</v>
      </c>
    </row>
    <row r="30" spans="1:3" x14ac:dyDescent="0.3">
      <c r="A30" s="1" t="s">
        <v>28</v>
      </c>
      <c r="B30" s="19"/>
      <c r="C30" s="9">
        <f t="shared" si="0"/>
        <v>0</v>
      </c>
    </row>
    <row r="31" spans="1:3" x14ac:dyDescent="0.3">
      <c r="A31" s="1" t="s">
        <v>29</v>
      </c>
      <c r="B31" s="19"/>
      <c r="C31" s="9">
        <f t="shared" si="0"/>
        <v>0</v>
      </c>
    </row>
    <row r="32" spans="1:3" x14ac:dyDescent="0.3">
      <c r="A32" s="1" t="s">
        <v>30</v>
      </c>
      <c r="B32" s="19"/>
      <c r="C32" s="9">
        <f t="shared" si="0"/>
        <v>0</v>
      </c>
    </row>
    <row r="33" spans="1:3" x14ac:dyDescent="0.3">
      <c r="A33" s="1" t="s">
        <v>31</v>
      </c>
      <c r="B33" s="19"/>
      <c r="C33" s="9">
        <f t="shared" si="0"/>
        <v>0</v>
      </c>
    </row>
    <row r="34" spans="1:3" x14ac:dyDescent="0.3">
      <c r="A34" s="1" t="s">
        <v>32</v>
      </c>
      <c r="B34" s="19"/>
      <c r="C34" s="9">
        <f t="shared" si="0"/>
        <v>0</v>
      </c>
    </row>
    <row r="35" spans="1:3" x14ac:dyDescent="0.3">
      <c r="A35" s="1" t="s">
        <v>33</v>
      </c>
      <c r="B35" s="19"/>
      <c r="C35" s="9">
        <f t="shared" si="0"/>
        <v>0</v>
      </c>
    </row>
    <row r="36" spans="1:3" x14ac:dyDescent="0.3">
      <c r="A36" s="1" t="s">
        <v>34</v>
      </c>
      <c r="B36" s="19"/>
      <c r="C36" s="9">
        <f t="shared" si="0"/>
        <v>0</v>
      </c>
    </row>
    <row r="37" spans="1:3" x14ac:dyDescent="0.3">
      <c r="A37" s="1" t="s">
        <v>35</v>
      </c>
      <c r="B37" s="19"/>
      <c r="C37" s="9">
        <f t="shared" si="0"/>
        <v>0</v>
      </c>
    </row>
    <row r="38" spans="1:3" x14ac:dyDescent="0.3">
      <c r="A38" s="2" t="s">
        <v>167</v>
      </c>
      <c r="B38" s="2">
        <f t="shared" ref="B38" si="1">SUM(B4:B37)</f>
        <v>0</v>
      </c>
      <c r="C38" s="11">
        <f>SUM(C4:C37)</f>
        <v>0</v>
      </c>
    </row>
  </sheetData>
  <sheetProtection algorithmName="SHA-512" hashValue="PGLksL1UMtITJcb5zg/quHDtWoQCBpVOyVGbIWNkg2b7bkY2jaJmxxJN0j0Ht/8Hd0580DDmiYRMC2SIC7JvSQ==" saltValue="KyOdVOyFe/rIUWO37f5gBA=="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7A878-D648-4F8B-A0D7-71E41A8FB24B}">
  <dimension ref="A2:C53"/>
  <sheetViews>
    <sheetView workbookViewId="0">
      <selection activeCell="B4" sqref="B4"/>
    </sheetView>
  </sheetViews>
  <sheetFormatPr defaultRowHeight="14.4" x14ac:dyDescent="0.3"/>
  <cols>
    <col min="1" max="1" width="53.6640625" bestFit="1" customWidth="1"/>
    <col min="2" max="2" width="16" bestFit="1" customWidth="1"/>
    <col min="3" max="3" width="19.109375" bestFit="1" customWidth="1"/>
  </cols>
  <sheetData>
    <row r="2" spans="1:3" x14ac:dyDescent="0.3">
      <c r="A2" s="3" t="s">
        <v>172</v>
      </c>
    </row>
    <row r="3" spans="1:3" x14ac:dyDescent="0.3">
      <c r="A3" s="2" t="s">
        <v>1</v>
      </c>
      <c r="B3" s="2" t="s">
        <v>170</v>
      </c>
      <c r="C3" s="2" t="s">
        <v>166</v>
      </c>
    </row>
    <row r="4" spans="1:3" x14ac:dyDescent="0.3">
      <c r="A4" s="1" t="s">
        <v>36</v>
      </c>
      <c r="B4" s="19"/>
      <c r="C4" s="9">
        <f t="shared" ref="C4:C35" si="0">148.5*B4</f>
        <v>0</v>
      </c>
    </row>
    <row r="5" spans="1:3" x14ac:dyDescent="0.3">
      <c r="A5" s="1" t="s">
        <v>37</v>
      </c>
      <c r="B5" s="19"/>
      <c r="C5" s="9">
        <f t="shared" si="0"/>
        <v>0</v>
      </c>
    </row>
    <row r="6" spans="1:3" x14ac:dyDescent="0.3">
      <c r="A6" s="1" t="s">
        <v>38</v>
      </c>
      <c r="B6" s="19"/>
      <c r="C6" s="9">
        <f t="shared" si="0"/>
        <v>0</v>
      </c>
    </row>
    <row r="7" spans="1:3" x14ac:dyDescent="0.3">
      <c r="A7" s="1" t="s">
        <v>39</v>
      </c>
      <c r="B7" s="19"/>
      <c r="C7" s="9">
        <f t="shared" si="0"/>
        <v>0</v>
      </c>
    </row>
    <row r="8" spans="1:3" x14ac:dyDescent="0.3">
      <c r="A8" s="1" t="s">
        <v>40</v>
      </c>
      <c r="B8" s="19"/>
      <c r="C8" s="9">
        <f t="shared" si="0"/>
        <v>0</v>
      </c>
    </row>
    <row r="9" spans="1:3" x14ac:dyDescent="0.3">
      <c r="A9" s="1" t="s">
        <v>41</v>
      </c>
      <c r="B9" s="19"/>
      <c r="C9" s="9">
        <f t="shared" si="0"/>
        <v>0</v>
      </c>
    </row>
    <row r="10" spans="1:3" x14ac:dyDescent="0.3">
      <c r="A10" s="1" t="s">
        <v>42</v>
      </c>
      <c r="B10" s="19"/>
      <c r="C10" s="9">
        <f t="shared" si="0"/>
        <v>0</v>
      </c>
    </row>
    <row r="11" spans="1:3" x14ac:dyDescent="0.3">
      <c r="A11" s="1" t="s">
        <v>43</v>
      </c>
      <c r="B11" s="19"/>
      <c r="C11" s="9">
        <f t="shared" si="0"/>
        <v>0</v>
      </c>
    </row>
    <row r="12" spans="1:3" x14ac:dyDescent="0.3">
      <c r="A12" s="1" t="s">
        <v>44</v>
      </c>
      <c r="B12" s="19"/>
      <c r="C12" s="9">
        <f t="shared" si="0"/>
        <v>0</v>
      </c>
    </row>
    <row r="13" spans="1:3" x14ac:dyDescent="0.3">
      <c r="A13" s="1" t="s">
        <v>45</v>
      </c>
      <c r="B13" s="19"/>
      <c r="C13" s="9">
        <f t="shared" si="0"/>
        <v>0</v>
      </c>
    </row>
    <row r="14" spans="1:3" x14ac:dyDescent="0.3">
      <c r="A14" s="1" t="s">
        <v>46</v>
      </c>
      <c r="B14" s="19"/>
      <c r="C14" s="9">
        <f t="shared" si="0"/>
        <v>0</v>
      </c>
    </row>
    <row r="15" spans="1:3" x14ac:dyDescent="0.3">
      <c r="A15" s="1" t="s">
        <v>47</v>
      </c>
      <c r="B15" s="19"/>
      <c r="C15" s="9">
        <f t="shared" si="0"/>
        <v>0</v>
      </c>
    </row>
    <row r="16" spans="1:3" x14ac:dyDescent="0.3">
      <c r="A16" s="1" t="s">
        <v>48</v>
      </c>
      <c r="B16" s="19"/>
      <c r="C16" s="9">
        <f t="shared" si="0"/>
        <v>0</v>
      </c>
    </row>
    <row r="17" spans="1:3" x14ac:dyDescent="0.3">
      <c r="A17" s="1" t="s">
        <v>49</v>
      </c>
      <c r="B17" s="19"/>
      <c r="C17" s="9">
        <f t="shared" si="0"/>
        <v>0</v>
      </c>
    </row>
    <row r="18" spans="1:3" x14ac:dyDescent="0.3">
      <c r="A18" s="1" t="s">
        <v>50</v>
      </c>
      <c r="B18" s="19"/>
      <c r="C18" s="9">
        <f t="shared" si="0"/>
        <v>0</v>
      </c>
    </row>
    <row r="19" spans="1:3" x14ac:dyDescent="0.3">
      <c r="A19" s="1" t="s">
        <v>51</v>
      </c>
      <c r="B19" s="19"/>
      <c r="C19" s="9">
        <f t="shared" si="0"/>
        <v>0</v>
      </c>
    </row>
    <row r="20" spans="1:3" x14ac:dyDescent="0.3">
      <c r="A20" s="1" t="s">
        <v>52</v>
      </c>
      <c r="B20" s="19"/>
      <c r="C20" s="9">
        <f t="shared" si="0"/>
        <v>0</v>
      </c>
    </row>
    <row r="21" spans="1:3" x14ac:dyDescent="0.3">
      <c r="A21" s="1" t="s">
        <v>53</v>
      </c>
      <c r="B21" s="19"/>
      <c r="C21" s="9">
        <f t="shared" si="0"/>
        <v>0</v>
      </c>
    </row>
    <row r="22" spans="1:3" x14ac:dyDescent="0.3">
      <c r="A22" s="1" t="s">
        <v>54</v>
      </c>
      <c r="B22" s="19"/>
      <c r="C22" s="9">
        <f t="shared" si="0"/>
        <v>0</v>
      </c>
    </row>
    <row r="23" spans="1:3" x14ac:dyDescent="0.3">
      <c r="A23" s="1" t="s">
        <v>55</v>
      </c>
      <c r="B23" s="19"/>
      <c r="C23" s="9">
        <f t="shared" si="0"/>
        <v>0</v>
      </c>
    </row>
    <row r="24" spans="1:3" x14ac:dyDescent="0.3">
      <c r="A24" s="1" t="s">
        <v>56</v>
      </c>
      <c r="B24" s="19"/>
      <c r="C24" s="9">
        <f t="shared" si="0"/>
        <v>0</v>
      </c>
    </row>
    <row r="25" spans="1:3" x14ac:dyDescent="0.3">
      <c r="A25" s="1" t="s">
        <v>57</v>
      </c>
      <c r="B25" s="19"/>
      <c r="C25" s="9">
        <f t="shared" si="0"/>
        <v>0</v>
      </c>
    </row>
    <row r="26" spans="1:3" x14ac:dyDescent="0.3">
      <c r="A26" s="1" t="s">
        <v>58</v>
      </c>
      <c r="B26" s="19"/>
      <c r="C26" s="9">
        <f t="shared" si="0"/>
        <v>0</v>
      </c>
    </row>
    <row r="27" spans="1:3" x14ac:dyDescent="0.3">
      <c r="A27" s="1" t="s">
        <v>59</v>
      </c>
      <c r="B27" s="19"/>
      <c r="C27" s="9">
        <f t="shared" si="0"/>
        <v>0</v>
      </c>
    </row>
    <row r="28" spans="1:3" x14ac:dyDescent="0.3">
      <c r="A28" s="1" t="s">
        <v>60</v>
      </c>
      <c r="B28" s="19"/>
      <c r="C28" s="9">
        <f t="shared" si="0"/>
        <v>0</v>
      </c>
    </row>
    <row r="29" spans="1:3" x14ac:dyDescent="0.3">
      <c r="A29" s="1" t="s">
        <v>61</v>
      </c>
      <c r="B29" s="19"/>
      <c r="C29" s="9">
        <f t="shared" si="0"/>
        <v>0</v>
      </c>
    </row>
    <row r="30" spans="1:3" x14ac:dyDescent="0.3">
      <c r="A30" s="1" t="s">
        <v>62</v>
      </c>
      <c r="B30" s="19"/>
      <c r="C30" s="9">
        <f t="shared" si="0"/>
        <v>0</v>
      </c>
    </row>
    <row r="31" spans="1:3" x14ac:dyDescent="0.3">
      <c r="A31" s="1" t="s">
        <v>63</v>
      </c>
      <c r="B31" s="19"/>
      <c r="C31" s="9">
        <f t="shared" si="0"/>
        <v>0</v>
      </c>
    </row>
    <row r="32" spans="1:3" x14ac:dyDescent="0.3">
      <c r="A32" s="1" t="s">
        <v>64</v>
      </c>
      <c r="B32" s="19"/>
      <c r="C32" s="9">
        <f t="shared" si="0"/>
        <v>0</v>
      </c>
    </row>
    <row r="33" spans="1:3" x14ac:dyDescent="0.3">
      <c r="A33" s="1" t="s">
        <v>65</v>
      </c>
      <c r="B33" s="19"/>
      <c r="C33" s="9">
        <f t="shared" si="0"/>
        <v>0</v>
      </c>
    </row>
    <row r="34" spans="1:3" x14ac:dyDescent="0.3">
      <c r="A34" s="1" t="s">
        <v>66</v>
      </c>
      <c r="B34" s="19"/>
      <c r="C34" s="9">
        <f t="shared" si="0"/>
        <v>0</v>
      </c>
    </row>
    <row r="35" spans="1:3" x14ac:dyDescent="0.3">
      <c r="A35" s="1" t="s">
        <v>67</v>
      </c>
      <c r="B35" s="19"/>
      <c r="C35" s="9">
        <f t="shared" si="0"/>
        <v>0</v>
      </c>
    </row>
    <row r="36" spans="1:3" x14ac:dyDescent="0.3">
      <c r="A36" s="1" t="s">
        <v>68</v>
      </c>
      <c r="B36" s="19"/>
      <c r="C36" s="9">
        <f t="shared" ref="C36:C52" si="1">148.5*B36</f>
        <v>0</v>
      </c>
    </row>
    <row r="37" spans="1:3" x14ac:dyDescent="0.3">
      <c r="A37" s="1" t="s">
        <v>69</v>
      </c>
      <c r="B37" s="19"/>
      <c r="C37" s="9">
        <f t="shared" si="1"/>
        <v>0</v>
      </c>
    </row>
    <row r="38" spans="1:3" x14ac:dyDescent="0.3">
      <c r="A38" s="7" t="s">
        <v>70</v>
      </c>
      <c r="B38" s="20"/>
      <c r="C38" s="9">
        <f t="shared" si="1"/>
        <v>0</v>
      </c>
    </row>
    <row r="39" spans="1:3" x14ac:dyDescent="0.3">
      <c r="A39" s="1" t="s">
        <v>71</v>
      </c>
      <c r="B39" s="19"/>
      <c r="C39" s="9">
        <f t="shared" si="1"/>
        <v>0</v>
      </c>
    </row>
    <row r="40" spans="1:3" x14ac:dyDescent="0.3">
      <c r="A40" s="1" t="s">
        <v>72</v>
      </c>
      <c r="B40" s="19"/>
      <c r="C40" s="9">
        <f t="shared" si="1"/>
        <v>0</v>
      </c>
    </row>
    <row r="41" spans="1:3" x14ac:dyDescent="0.3">
      <c r="A41" s="1" t="s">
        <v>73</v>
      </c>
      <c r="B41" s="19"/>
      <c r="C41" s="9">
        <f t="shared" si="1"/>
        <v>0</v>
      </c>
    </row>
    <row r="42" spans="1:3" x14ac:dyDescent="0.3">
      <c r="A42" s="1" t="s">
        <v>74</v>
      </c>
      <c r="B42" s="19"/>
      <c r="C42" s="9">
        <f t="shared" si="1"/>
        <v>0</v>
      </c>
    </row>
    <row r="43" spans="1:3" x14ac:dyDescent="0.3">
      <c r="A43" s="1" t="s">
        <v>75</v>
      </c>
      <c r="B43" s="19"/>
      <c r="C43" s="9">
        <f t="shared" si="1"/>
        <v>0</v>
      </c>
    </row>
    <row r="44" spans="1:3" x14ac:dyDescent="0.3">
      <c r="A44" s="1" t="s">
        <v>76</v>
      </c>
      <c r="B44" s="19"/>
      <c r="C44" s="9">
        <f t="shared" si="1"/>
        <v>0</v>
      </c>
    </row>
    <row r="45" spans="1:3" x14ac:dyDescent="0.3">
      <c r="A45" s="1" t="s">
        <v>77</v>
      </c>
      <c r="B45" s="19"/>
      <c r="C45" s="9">
        <f t="shared" si="1"/>
        <v>0</v>
      </c>
    </row>
    <row r="46" spans="1:3" x14ac:dyDescent="0.3">
      <c r="A46" s="1" t="s">
        <v>78</v>
      </c>
      <c r="B46" s="19"/>
      <c r="C46" s="9">
        <f t="shared" si="1"/>
        <v>0</v>
      </c>
    </row>
    <row r="47" spans="1:3" x14ac:dyDescent="0.3">
      <c r="A47" s="1" t="s">
        <v>79</v>
      </c>
      <c r="B47" s="19"/>
      <c r="C47" s="9">
        <f t="shared" si="1"/>
        <v>0</v>
      </c>
    </row>
    <row r="48" spans="1:3" x14ac:dyDescent="0.3">
      <c r="A48" s="1" t="s">
        <v>80</v>
      </c>
      <c r="B48" s="19"/>
      <c r="C48" s="9">
        <f t="shared" si="1"/>
        <v>0</v>
      </c>
    </row>
    <row r="49" spans="1:3" x14ac:dyDescent="0.3">
      <c r="A49" s="1" t="s">
        <v>81</v>
      </c>
      <c r="B49" s="19"/>
      <c r="C49" s="9">
        <f t="shared" si="1"/>
        <v>0</v>
      </c>
    </row>
    <row r="50" spans="1:3" x14ac:dyDescent="0.3">
      <c r="A50" s="1" t="s">
        <v>82</v>
      </c>
      <c r="B50" s="19"/>
      <c r="C50" s="9">
        <f t="shared" si="1"/>
        <v>0</v>
      </c>
    </row>
    <row r="51" spans="1:3" x14ac:dyDescent="0.3">
      <c r="A51" s="1" t="s">
        <v>83</v>
      </c>
      <c r="B51" s="19"/>
      <c r="C51" s="9">
        <f t="shared" si="1"/>
        <v>0</v>
      </c>
    </row>
    <row r="52" spans="1:3" x14ac:dyDescent="0.3">
      <c r="A52" s="1" t="s">
        <v>84</v>
      </c>
      <c r="B52" s="19"/>
      <c r="C52" s="9">
        <f t="shared" si="1"/>
        <v>0</v>
      </c>
    </row>
    <row r="53" spans="1:3" x14ac:dyDescent="0.3">
      <c r="A53" s="2" t="s">
        <v>167</v>
      </c>
      <c r="B53" s="2">
        <f t="shared" ref="B53" si="2">SUM(B4:B52)</f>
        <v>0</v>
      </c>
      <c r="C53" s="11">
        <f>SUM(C4:C52)</f>
        <v>0</v>
      </c>
    </row>
  </sheetData>
  <sheetProtection algorithmName="SHA-512" hashValue="wQS6YtOHqhY+AO1oVsGxadczJN0UtXoa2OnyGmDf6Fvx/ENsEI/c4LiHPtoMbTqc5gLElLyd8FCZWd2x8zY/jg==" saltValue="DMnroQXWWgeWWF3fF1RPyA==" spinCount="100000"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59ADF-5294-4A8E-9F93-98CC7EE5CD41}">
  <dimension ref="A2:C23"/>
  <sheetViews>
    <sheetView workbookViewId="0">
      <selection activeCell="B21" sqref="B21"/>
    </sheetView>
  </sheetViews>
  <sheetFormatPr defaultRowHeight="14.4" x14ac:dyDescent="0.3"/>
  <cols>
    <col min="1" max="1" width="53.6640625" bestFit="1" customWidth="1"/>
    <col min="2" max="2" width="16" bestFit="1" customWidth="1"/>
    <col min="3" max="3" width="19.109375" bestFit="1" customWidth="1"/>
  </cols>
  <sheetData>
    <row r="2" spans="1:3" x14ac:dyDescent="0.3">
      <c r="A2" s="3" t="s">
        <v>173</v>
      </c>
    </row>
    <row r="3" spans="1:3" x14ac:dyDescent="0.3">
      <c r="A3" s="2" t="s">
        <v>1</v>
      </c>
      <c r="B3" s="2" t="s">
        <v>170</v>
      </c>
      <c r="C3" s="2" t="s">
        <v>166</v>
      </c>
    </row>
    <row r="4" spans="1:3" x14ac:dyDescent="0.3">
      <c r="A4" s="1" t="s">
        <v>85</v>
      </c>
      <c r="B4" s="19"/>
      <c r="C4" s="9">
        <f>144.18*B4</f>
        <v>0</v>
      </c>
    </row>
    <row r="5" spans="1:3" x14ac:dyDescent="0.3">
      <c r="A5" s="1" t="s">
        <v>86</v>
      </c>
      <c r="B5" s="19"/>
      <c r="C5" s="9">
        <f>144.18*B5</f>
        <v>0</v>
      </c>
    </row>
    <row r="6" spans="1:3" x14ac:dyDescent="0.3">
      <c r="A6" s="1" t="s">
        <v>87</v>
      </c>
      <c r="B6" s="19"/>
      <c r="C6" s="9">
        <f>144.18*B6</f>
        <v>0</v>
      </c>
    </row>
    <row r="7" spans="1:3" x14ac:dyDescent="0.3">
      <c r="A7" s="2" t="s">
        <v>167</v>
      </c>
      <c r="B7" s="2">
        <f>SUM(B4:B6)</f>
        <v>0</v>
      </c>
      <c r="C7" s="11">
        <f>SUM(C4:C6)</f>
        <v>0</v>
      </c>
    </row>
    <row r="9" spans="1:3" x14ac:dyDescent="0.3">
      <c r="A9" s="3" t="s">
        <v>174</v>
      </c>
    </row>
    <row r="10" spans="1:3" x14ac:dyDescent="0.3">
      <c r="A10" s="2" t="s">
        <v>1</v>
      </c>
      <c r="B10" s="2" t="s">
        <v>170</v>
      </c>
      <c r="C10" s="2" t="s">
        <v>166</v>
      </c>
    </row>
    <row r="11" spans="1:3" x14ac:dyDescent="0.3">
      <c r="A11" s="1" t="s">
        <v>176</v>
      </c>
      <c r="B11" s="19"/>
      <c r="C11" s="9">
        <f>238.64*B11</f>
        <v>0</v>
      </c>
    </row>
    <row r="12" spans="1:3" x14ac:dyDescent="0.3">
      <c r="A12" s="1" t="s">
        <v>175</v>
      </c>
      <c r="B12" s="19"/>
      <c r="C12" s="9">
        <f>581.11*B12</f>
        <v>0</v>
      </c>
    </row>
    <row r="13" spans="1:3" x14ac:dyDescent="0.3">
      <c r="A13" s="2" t="s">
        <v>167</v>
      </c>
      <c r="B13" s="2">
        <f>SUM(B11:B12)</f>
        <v>0</v>
      </c>
      <c r="C13" s="11">
        <f>SUM(C11:C12)</f>
        <v>0</v>
      </c>
    </row>
    <row r="15" spans="1:3" x14ac:dyDescent="0.3">
      <c r="A15" s="3" t="s">
        <v>178</v>
      </c>
    </row>
    <row r="16" spans="1:3" x14ac:dyDescent="0.3">
      <c r="A16" s="2" t="s">
        <v>1</v>
      </c>
      <c r="B16" s="2" t="s">
        <v>170</v>
      </c>
      <c r="C16" s="2" t="s">
        <v>166</v>
      </c>
    </row>
    <row r="17" spans="1:3" x14ac:dyDescent="0.3">
      <c r="A17" s="1" t="s">
        <v>196</v>
      </c>
      <c r="B17" s="19"/>
      <c r="C17" s="11">
        <f>234.11*B17</f>
        <v>0</v>
      </c>
    </row>
    <row r="19" spans="1:3" x14ac:dyDescent="0.3">
      <c r="A19" s="3" t="s">
        <v>177</v>
      </c>
    </row>
    <row r="20" spans="1:3" x14ac:dyDescent="0.3">
      <c r="A20" s="2" t="s">
        <v>1</v>
      </c>
      <c r="B20" s="2" t="s">
        <v>170</v>
      </c>
      <c r="C20" s="2" t="s">
        <v>166</v>
      </c>
    </row>
    <row r="21" spans="1:3" x14ac:dyDescent="0.3">
      <c r="A21" s="1" t="s">
        <v>197</v>
      </c>
      <c r="B21" s="19"/>
      <c r="C21" s="11">
        <f>174.21*B21</f>
        <v>0</v>
      </c>
    </row>
    <row r="23" spans="1:3" x14ac:dyDescent="0.3">
      <c r="A23" s="2" t="s">
        <v>167</v>
      </c>
      <c r="B23" s="2"/>
      <c r="C23" s="11">
        <f>C7+C13+C17+C21</f>
        <v>0</v>
      </c>
    </row>
  </sheetData>
  <sheetProtection algorithmName="SHA-512" hashValue="t7R171HMKGY4EJP976WPQrLHM9SDzIoNPx20/PIvbUrGhDQRTht+ZhTzBI45uhOU6qTQ+ggJf+dMg3CbDSb2Zg==" saltValue="daB/In6ReerUW6huBctG4Q==" spinCount="100000"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EF528-A225-4CF9-B2B0-D04B7F56A9F2}">
  <dimension ref="A2:C22"/>
  <sheetViews>
    <sheetView workbookViewId="0">
      <selection activeCell="B4" sqref="B4:B21"/>
    </sheetView>
  </sheetViews>
  <sheetFormatPr defaultRowHeight="14.4" x14ac:dyDescent="0.3"/>
  <cols>
    <col min="1" max="1" width="53.6640625" bestFit="1" customWidth="1"/>
    <col min="2" max="2" width="16" bestFit="1" customWidth="1"/>
    <col min="3" max="3" width="19.109375" bestFit="1" customWidth="1"/>
  </cols>
  <sheetData>
    <row r="2" spans="1:3" x14ac:dyDescent="0.3">
      <c r="A2" s="3" t="s">
        <v>179</v>
      </c>
    </row>
    <row r="3" spans="1:3" x14ac:dyDescent="0.3">
      <c r="A3" s="2" t="s">
        <v>1</v>
      </c>
      <c r="B3" s="2" t="s">
        <v>170</v>
      </c>
      <c r="C3" s="2" t="s">
        <v>166</v>
      </c>
    </row>
    <row r="4" spans="1:3" x14ac:dyDescent="0.3">
      <c r="A4" s="1" t="s">
        <v>88</v>
      </c>
      <c r="B4" s="19"/>
      <c r="C4" s="9">
        <f>82.26*B4</f>
        <v>0</v>
      </c>
    </row>
    <row r="5" spans="1:3" x14ac:dyDescent="0.3">
      <c r="A5" s="1" t="s">
        <v>89</v>
      </c>
      <c r="B5" s="19"/>
      <c r="C5" s="9">
        <f t="shared" ref="C5:C21" si="0">82.26*B5</f>
        <v>0</v>
      </c>
    </row>
    <row r="6" spans="1:3" x14ac:dyDescent="0.3">
      <c r="A6" s="1" t="s">
        <v>90</v>
      </c>
      <c r="B6" s="19"/>
      <c r="C6" s="9">
        <f t="shared" si="0"/>
        <v>0</v>
      </c>
    </row>
    <row r="7" spans="1:3" x14ac:dyDescent="0.3">
      <c r="A7" s="1" t="s">
        <v>91</v>
      </c>
      <c r="B7" s="19"/>
      <c r="C7" s="9">
        <f t="shared" si="0"/>
        <v>0</v>
      </c>
    </row>
    <row r="8" spans="1:3" x14ac:dyDescent="0.3">
      <c r="A8" s="1" t="s">
        <v>92</v>
      </c>
      <c r="B8" s="19"/>
      <c r="C8" s="9">
        <f t="shared" si="0"/>
        <v>0</v>
      </c>
    </row>
    <row r="9" spans="1:3" x14ac:dyDescent="0.3">
      <c r="A9" s="1" t="s">
        <v>93</v>
      </c>
      <c r="B9" s="19"/>
      <c r="C9" s="9">
        <f t="shared" si="0"/>
        <v>0</v>
      </c>
    </row>
    <row r="10" spans="1:3" x14ac:dyDescent="0.3">
      <c r="A10" s="1" t="s">
        <v>94</v>
      </c>
      <c r="B10" s="19"/>
      <c r="C10" s="9">
        <f t="shared" si="0"/>
        <v>0</v>
      </c>
    </row>
    <row r="11" spans="1:3" x14ac:dyDescent="0.3">
      <c r="A11" s="1" t="s">
        <v>95</v>
      </c>
      <c r="B11" s="19"/>
      <c r="C11" s="9">
        <f t="shared" si="0"/>
        <v>0</v>
      </c>
    </row>
    <row r="12" spans="1:3" x14ac:dyDescent="0.3">
      <c r="A12" s="1" t="s">
        <v>96</v>
      </c>
      <c r="B12" s="19"/>
      <c r="C12" s="9">
        <f t="shared" si="0"/>
        <v>0</v>
      </c>
    </row>
    <row r="13" spans="1:3" x14ac:dyDescent="0.3">
      <c r="A13" s="1" t="s">
        <v>97</v>
      </c>
      <c r="B13" s="19"/>
      <c r="C13" s="9">
        <f t="shared" si="0"/>
        <v>0</v>
      </c>
    </row>
    <row r="14" spans="1:3" x14ac:dyDescent="0.3">
      <c r="A14" s="1" t="s">
        <v>98</v>
      </c>
      <c r="B14" s="19"/>
      <c r="C14" s="9">
        <f t="shared" si="0"/>
        <v>0</v>
      </c>
    </row>
    <row r="15" spans="1:3" x14ac:dyDescent="0.3">
      <c r="A15" s="1" t="s">
        <v>99</v>
      </c>
      <c r="B15" s="19"/>
      <c r="C15" s="9">
        <f t="shared" si="0"/>
        <v>0</v>
      </c>
    </row>
    <row r="16" spans="1:3" x14ac:dyDescent="0.3">
      <c r="A16" s="1" t="s">
        <v>100</v>
      </c>
      <c r="B16" s="19"/>
      <c r="C16" s="9">
        <f t="shared" si="0"/>
        <v>0</v>
      </c>
    </row>
    <row r="17" spans="1:3" x14ac:dyDescent="0.3">
      <c r="A17" s="1" t="s">
        <v>101</v>
      </c>
      <c r="B17" s="19"/>
      <c r="C17" s="9">
        <f t="shared" si="0"/>
        <v>0</v>
      </c>
    </row>
    <row r="18" spans="1:3" x14ac:dyDescent="0.3">
      <c r="A18" s="1" t="s">
        <v>102</v>
      </c>
      <c r="B18" s="19"/>
      <c r="C18" s="9">
        <f t="shared" si="0"/>
        <v>0</v>
      </c>
    </row>
    <row r="19" spans="1:3" x14ac:dyDescent="0.3">
      <c r="A19" s="1" t="s">
        <v>103</v>
      </c>
      <c r="B19" s="19"/>
      <c r="C19" s="9">
        <f t="shared" si="0"/>
        <v>0</v>
      </c>
    </row>
    <row r="20" spans="1:3" x14ac:dyDescent="0.3">
      <c r="A20" s="1" t="s">
        <v>104</v>
      </c>
      <c r="B20" s="19"/>
      <c r="C20" s="9">
        <f t="shared" si="0"/>
        <v>0</v>
      </c>
    </row>
    <row r="21" spans="1:3" x14ac:dyDescent="0.3">
      <c r="A21" s="1" t="s">
        <v>105</v>
      </c>
      <c r="B21" s="19"/>
      <c r="C21" s="9">
        <f t="shared" si="0"/>
        <v>0</v>
      </c>
    </row>
    <row r="22" spans="1:3" x14ac:dyDescent="0.3">
      <c r="A22" s="2" t="s">
        <v>167</v>
      </c>
      <c r="B22" s="2">
        <f>SUM(B4:B21)</f>
        <v>0</v>
      </c>
      <c r="C22" s="11">
        <f>SUM(C4:C21)</f>
        <v>0</v>
      </c>
    </row>
  </sheetData>
  <sheetProtection algorithmName="SHA-512" hashValue="kd7dc/xFSV5wS9MC+3IZridP5RHVukKuuyQhXaXUydaKIDuVbwSsBl9T93QoUFpQohe7DUoYHHeRZbPIgDwxlw==" saltValue="LV4vCXXsHcPXRPFDxG6eHw==" spinCount="100000" sheet="1" objects="1" scenarios="1" select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0A5AD-8187-4186-A669-219147BFD7BA}">
  <dimension ref="A2:C36"/>
  <sheetViews>
    <sheetView workbookViewId="0">
      <selection activeCell="B4" sqref="B4"/>
    </sheetView>
  </sheetViews>
  <sheetFormatPr defaultRowHeight="14.4" x14ac:dyDescent="0.3"/>
  <cols>
    <col min="1" max="1" width="53.6640625" bestFit="1" customWidth="1"/>
    <col min="2" max="2" width="16" bestFit="1" customWidth="1"/>
    <col min="3" max="3" width="19.109375" bestFit="1" customWidth="1"/>
  </cols>
  <sheetData>
    <row r="2" spans="1:3" x14ac:dyDescent="0.3">
      <c r="A2" s="3" t="s">
        <v>180</v>
      </c>
    </row>
    <row r="3" spans="1:3" x14ac:dyDescent="0.3">
      <c r="A3" s="2" t="s">
        <v>1</v>
      </c>
      <c r="B3" s="2" t="s">
        <v>170</v>
      </c>
      <c r="C3" s="2" t="s">
        <v>166</v>
      </c>
    </row>
    <row r="4" spans="1:3" x14ac:dyDescent="0.3">
      <c r="A4" s="1" t="s">
        <v>106</v>
      </c>
      <c r="B4" s="19"/>
      <c r="C4" s="12">
        <f>89.85*B4</f>
        <v>0</v>
      </c>
    </row>
    <row r="5" spans="1:3" x14ac:dyDescent="0.3">
      <c r="A5" s="1" t="s">
        <v>107</v>
      </c>
      <c r="B5" s="19"/>
      <c r="C5" s="12">
        <f t="shared" ref="C5:C35" si="0">89.85*B5</f>
        <v>0</v>
      </c>
    </row>
    <row r="6" spans="1:3" x14ac:dyDescent="0.3">
      <c r="A6" s="1" t="s">
        <v>108</v>
      </c>
      <c r="B6" s="19"/>
      <c r="C6" s="12">
        <f t="shared" si="0"/>
        <v>0</v>
      </c>
    </row>
    <row r="7" spans="1:3" x14ac:dyDescent="0.3">
      <c r="A7" s="1" t="s">
        <v>109</v>
      </c>
      <c r="B7" s="19"/>
      <c r="C7" s="12">
        <f t="shared" si="0"/>
        <v>0</v>
      </c>
    </row>
    <row r="8" spans="1:3" x14ac:dyDescent="0.3">
      <c r="A8" s="1" t="s">
        <v>110</v>
      </c>
      <c r="B8" s="19"/>
      <c r="C8" s="12">
        <f t="shared" si="0"/>
        <v>0</v>
      </c>
    </row>
    <row r="9" spans="1:3" x14ac:dyDescent="0.3">
      <c r="A9" s="1" t="s">
        <v>111</v>
      </c>
      <c r="B9" s="19"/>
      <c r="C9" s="12">
        <f t="shared" si="0"/>
        <v>0</v>
      </c>
    </row>
    <row r="10" spans="1:3" x14ac:dyDescent="0.3">
      <c r="A10" s="1" t="s">
        <v>112</v>
      </c>
      <c r="B10" s="19"/>
      <c r="C10" s="12">
        <f t="shared" si="0"/>
        <v>0</v>
      </c>
    </row>
    <row r="11" spans="1:3" x14ac:dyDescent="0.3">
      <c r="A11" s="1" t="s">
        <v>113</v>
      </c>
      <c r="B11" s="19"/>
      <c r="C11" s="12">
        <f t="shared" si="0"/>
        <v>0</v>
      </c>
    </row>
    <row r="12" spans="1:3" x14ac:dyDescent="0.3">
      <c r="A12" s="1" t="s">
        <v>114</v>
      </c>
      <c r="B12" s="19"/>
      <c r="C12" s="12">
        <f t="shared" si="0"/>
        <v>0</v>
      </c>
    </row>
    <row r="13" spans="1:3" x14ac:dyDescent="0.3">
      <c r="A13" s="1" t="s">
        <v>115</v>
      </c>
      <c r="B13" s="19"/>
      <c r="C13" s="12">
        <f t="shared" si="0"/>
        <v>0</v>
      </c>
    </row>
    <row r="14" spans="1:3" x14ac:dyDescent="0.3">
      <c r="A14" s="1" t="s">
        <v>116</v>
      </c>
      <c r="B14" s="19"/>
      <c r="C14" s="12">
        <f t="shared" si="0"/>
        <v>0</v>
      </c>
    </row>
    <row r="15" spans="1:3" x14ac:dyDescent="0.3">
      <c r="A15" s="1" t="s">
        <v>117</v>
      </c>
      <c r="B15" s="19"/>
      <c r="C15" s="12">
        <f t="shared" si="0"/>
        <v>0</v>
      </c>
    </row>
    <row r="16" spans="1:3" x14ac:dyDescent="0.3">
      <c r="A16" s="1" t="s">
        <v>118</v>
      </c>
      <c r="B16" s="19"/>
      <c r="C16" s="12">
        <f t="shared" si="0"/>
        <v>0</v>
      </c>
    </row>
    <row r="17" spans="1:3" x14ac:dyDescent="0.3">
      <c r="A17" s="1" t="s">
        <v>119</v>
      </c>
      <c r="B17" s="19"/>
      <c r="C17" s="12">
        <f t="shared" si="0"/>
        <v>0</v>
      </c>
    </row>
    <row r="18" spans="1:3" x14ac:dyDescent="0.3">
      <c r="A18" s="1" t="s">
        <v>120</v>
      </c>
      <c r="B18" s="19"/>
      <c r="C18" s="12">
        <f t="shared" si="0"/>
        <v>0</v>
      </c>
    </row>
    <row r="19" spans="1:3" x14ac:dyDescent="0.3">
      <c r="A19" s="1" t="s">
        <v>121</v>
      </c>
      <c r="B19" s="19"/>
      <c r="C19" s="12">
        <f t="shared" si="0"/>
        <v>0</v>
      </c>
    </row>
    <row r="20" spans="1:3" x14ac:dyDescent="0.3">
      <c r="A20" s="1" t="s">
        <v>122</v>
      </c>
      <c r="B20" s="19"/>
      <c r="C20" s="12">
        <f t="shared" si="0"/>
        <v>0</v>
      </c>
    </row>
    <row r="21" spans="1:3" x14ac:dyDescent="0.3">
      <c r="A21" s="1" t="s">
        <v>123</v>
      </c>
      <c r="B21" s="19"/>
      <c r="C21" s="12">
        <f t="shared" si="0"/>
        <v>0</v>
      </c>
    </row>
    <row r="22" spans="1:3" x14ac:dyDescent="0.3">
      <c r="A22" s="7" t="s">
        <v>124</v>
      </c>
      <c r="B22" s="20"/>
      <c r="C22" s="12">
        <f t="shared" si="0"/>
        <v>0</v>
      </c>
    </row>
    <row r="23" spans="1:3" x14ac:dyDescent="0.3">
      <c r="A23" s="1" t="s">
        <v>125</v>
      </c>
      <c r="B23" s="19"/>
      <c r="C23" s="12">
        <f t="shared" si="0"/>
        <v>0</v>
      </c>
    </row>
    <row r="24" spans="1:3" x14ac:dyDescent="0.3">
      <c r="A24" s="1" t="s">
        <v>126</v>
      </c>
      <c r="B24" s="19"/>
      <c r="C24" s="12">
        <f t="shared" si="0"/>
        <v>0</v>
      </c>
    </row>
    <row r="25" spans="1:3" x14ac:dyDescent="0.3">
      <c r="A25" s="1" t="s">
        <v>127</v>
      </c>
      <c r="B25" s="19"/>
      <c r="C25" s="12">
        <f t="shared" si="0"/>
        <v>0</v>
      </c>
    </row>
    <row r="26" spans="1:3" x14ac:dyDescent="0.3">
      <c r="A26" s="1" t="s">
        <v>128</v>
      </c>
      <c r="B26" s="19"/>
      <c r="C26" s="12">
        <f t="shared" si="0"/>
        <v>0</v>
      </c>
    </row>
    <row r="27" spans="1:3" x14ac:dyDescent="0.3">
      <c r="A27" s="1" t="s">
        <v>129</v>
      </c>
      <c r="B27" s="19"/>
      <c r="C27" s="12">
        <f t="shared" si="0"/>
        <v>0</v>
      </c>
    </row>
    <row r="28" spans="1:3" x14ac:dyDescent="0.3">
      <c r="A28" s="1" t="s">
        <v>130</v>
      </c>
      <c r="B28" s="19"/>
      <c r="C28" s="12">
        <f t="shared" si="0"/>
        <v>0</v>
      </c>
    </row>
    <row r="29" spans="1:3" x14ac:dyDescent="0.3">
      <c r="A29" s="1" t="s">
        <v>131</v>
      </c>
      <c r="B29" s="19"/>
      <c r="C29" s="12">
        <f t="shared" si="0"/>
        <v>0</v>
      </c>
    </row>
    <row r="30" spans="1:3" x14ac:dyDescent="0.3">
      <c r="A30" s="1" t="s">
        <v>132</v>
      </c>
      <c r="B30" s="19"/>
      <c r="C30" s="12">
        <f t="shared" si="0"/>
        <v>0</v>
      </c>
    </row>
    <row r="31" spans="1:3" x14ac:dyDescent="0.3">
      <c r="A31" s="1" t="s">
        <v>133</v>
      </c>
      <c r="B31" s="19"/>
      <c r="C31" s="12">
        <f t="shared" si="0"/>
        <v>0</v>
      </c>
    </row>
    <row r="32" spans="1:3" x14ac:dyDescent="0.3">
      <c r="A32" s="1" t="s">
        <v>134</v>
      </c>
      <c r="B32" s="19"/>
      <c r="C32" s="12">
        <f t="shared" si="0"/>
        <v>0</v>
      </c>
    </row>
    <row r="33" spans="1:3" x14ac:dyDescent="0.3">
      <c r="A33" s="1" t="s">
        <v>135</v>
      </c>
      <c r="B33" s="19"/>
      <c r="C33" s="12">
        <f t="shared" si="0"/>
        <v>0</v>
      </c>
    </row>
    <row r="34" spans="1:3" x14ac:dyDescent="0.3">
      <c r="A34" s="1" t="s">
        <v>136</v>
      </c>
      <c r="B34" s="19"/>
      <c r="C34" s="12">
        <f t="shared" si="0"/>
        <v>0</v>
      </c>
    </row>
    <row r="35" spans="1:3" x14ac:dyDescent="0.3">
      <c r="A35" s="1" t="s">
        <v>137</v>
      </c>
      <c r="B35" s="19"/>
      <c r="C35" s="12">
        <f t="shared" si="0"/>
        <v>0</v>
      </c>
    </row>
    <row r="36" spans="1:3" x14ac:dyDescent="0.3">
      <c r="A36" s="2" t="s">
        <v>167</v>
      </c>
      <c r="B36" s="5">
        <f>SUM(B4:B35)</f>
        <v>0</v>
      </c>
      <c r="C36" s="13">
        <f>SUM(C4:C35)</f>
        <v>0</v>
      </c>
    </row>
  </sheetData>
  <sheetProtection algorithmName="SHA-512" hashValue="fT3k68RqkuJZiw8qIJ6VhUqPMzEpZZ8rxm5Hhx5r4irCynStxc/Jx/5H/ACptboZCHgRQbbnO2M71A539Rv+LA==" saltValue="2puVBHgAGwUYrHrVzqVw6Q==" spinCount="100000" sheet="1" objects="1" scenarios="1" select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84A99-E7A7-45C1-BEFF-4309780D4D4B}">
  <dimension ref="A1:W38"/>
  <sheetViews>
    <sheetView zoomScale="90" zoomScaleNormal="90" workbookViewId="0">
      <selection activeCell="A4" sqref="A4"/>
    </sheetView>
  </sheetViews>
  <sheetFormatPr defaultRowHeight="14.4" x14ac:dyDescent="0.3"/>
  <cols>
    <col min="1" max="1" width="14" customWidth="1"/>
    <col min="2" max="9" width="24.88671875" customWidth="1"/>
    <col min="10" max="10" width="26.33203125" bestFit="1" customWidth="1"/>
    <col min="11" max="19" width="24.88671875" customWidth="1"/>
    <col min="20" max="20" width="19.21875" bestFit="1" customWidth="1"/>
    <col min="21" max="21" width="19.21875" customWidth="1"/>
    <col min="22" max="22" width="24.77734375" bestFit="1" customWidth="1"/>
    <col min="23" max="23" width="18.88671875" bestFit="1" customWidth="1"/>
  </cols>
  <sheetData>
    <row r="1" spans="1:23" x14ac:dyDescent="0.3">
      <c r="A1" s="55" t="s">
        <v>0</v>
      </c>
      <c r="B1" s="96" t="s">
        <v>191</v>
      </c>
      <c r="C1" s="97"/>
      <c r="D1" s="97"/>
      <c r="E1" s="97"/>
      <c r="F1" s="68"/>
      <c r="G1" s="97" t="s">
        <v>192</v>
      </c>
      <c r="H1" s="97"/>
      <c r="I1" s="97"/>
      <c r="J1" s="97"/>
      <c r="K1" s="97"/>
      <c r="L1" s="97"/>
      <c r="M1" s="97"/>
      <c r="N1" s="97"/>
      <c r="O1" s="97"/>
      <c r="P1" s="97"/>
      <c r="Q1" s="97"/>
      <c r="R1" s="97"/>
      <c r="S1" s="98"/>
      <c r="T1" s="99" t="s">
        <v>191</v>
      </c>
      <c r="U1" s="99"/>
      <c r="V1" s="92" t="s">
        <v>192</v>
      </c>
      <c r="W1" s="93"/>
    </row>
    <row r="2" spans="1:23" x14ac:dyDescent="0.3">
      <c r="A2" s="56" t="s">
        <v>1</v>
      </c>
      <c r="B2" s="57" t="s">
        <v>211</v>
      </c>
      <c r="C2" s="58" t="s">
        <v>212</v>
      </c>
      <c r="D2" s="59" t="s">
        <v>138</v>
      </c>
      <c r="E2" s="58" t="s">
        <v>213</v>
      </c>
      <c r="F2" s="72" t="s">
        <v>208</v>
      </c>
      <c r="G2" s="60" t="s">
        <v>139</v>
      </c>
      <c r="H2" s="70" t="s">
        <v>140</v>
      </c>
      <c r="I2" s="60" t="s">
        <v>141</v>
      </c>
      <c r="J2" s="70" t="s">
        <v>142</v>
      </c>
      <c r="K2" s="60" t="s">
        <v>143</v>
      </c>
      <c r="L2" s="70" t="s">
        <v>144</v>
      </c>
      <c r="M2" s="60" t="s">
        <v>145</v>
      </c>
      <c r="N2" s="70" t="s">
        <v>210</v>
      </c>
      <c r="O2" s="60" t="s">
        <v>209</v>
      </c>
      <c r="P2" s="70" t="s">
        <v>214</v>
      </c>
      <c r="Q2" s="60" t="s">
        <v>146</v>
      </c>
      <c r="R2" s="70" t="s">
        <v>147</v>
      </c>
      <c r="S2" s="60" t="s">
        <v>148</v>
      </c>
      <c r="T2" s="100"/>
      <c r="U2" s="100"/>
      <c r="V2" s="94"/>
      <c r="W2" s="95"/>
    </row>
    <row r="3" spans="1:23" ht="15" thickBot="1" x14ac:dyDescent="0.35">
      <c r="A3" s="28" t="s">
        <v>194</v>
      </c>
      <c r="B3" s="61" t="s">
        <v>195</v>
      </c>
      <c r="C3" s="62" t="s">
        <v>195</v>
      </c>
      <c r="D3" s="63" t="s">
        <v>195</v>
      </c>
      <c r="E3" s="65" t="s">
        <v>195</v>
      </c>
      <c r="F3" s="72" t="s">
        <v>195</v>
      </c>
      <c r="G3" s="60" t="s">
        <v>195</v>
      </c>
      <c r="H3" s="70" t="s">
        <v>195</v>
      </c>
      <c r="I3" s="60" t="s">
        <v>195</v>
      </c>
      <c r="J3" s="70" t="s">
        <v>195</v>
      </c>
      <c r="K3" s="60" t="s">
        <v>195</v>
      </c>
      <c r="L3" s="70" t="s">
        <v>195</v>
      </c>
      <c r="M3" s="60" t="s">
        <v>195</v>
      </c>
      <c r="N3" s="70" t="s">
        <v>195</v>
      </c>
      <c r="O3" s="60" t="s">
        <v>195</v>
      </c>
      <c r="P3" s="70" t="s">
        <v>195</v>
      </c>
      <c r="Q3" s="60" t="s">
        <v>195</v>
      </c>
      <c r="R3" s="70" t="s">
        <v>195</v>
      </c>
      <c r="S3" s="60" t="s">
        <v>195</v>
      </c>
      <c r="T3" s="64" t="s">
        <v>190</v>
      </c>
      <c r="U3" s="66" t="s">
        <v>195</v>
      </c>
      <c r="V3" s="61" t="s">
        <v>190</v>
      </c>
      <c r="W3" s="67" t="s">
        <v>195</v>
      </c>
    </row>
    <row r="4" spans="1:23" x14ac:dyDescent="0.3">
      <c r="A4" s="35"/>
      <c r="B4" s="36"/>
      <c r="C4" s="37"/>
      <c r="D4" s="37"/>
      <c r="E4" s="40"/>
      <c r="F4" s="36"/>
      <c r="G4" s="39"/>
      <c r="H4" s="37"/>
      <c r="I4" s="37"/>
      <c r="J4" s="37"/>
      <c r="K4" s="37"/>
      <c r="L4" s="37"/>
      <c r="M4" s="37"/>
      <c r="N4" s="37"/>
      <c r="O4" s="37"/>
      <c r="P4" s="37"/>
      <c r="Q4" s="37"/>
      <c r="R4" s="37"/>
      <c r="S4" s="38"/>
      <c r="T4" s="71">
        <f t="shared" ref="T4:T24" si="0">IF(U4&gt;=W4,A4,0)</f>
        <v>0</v>
      </c>
      <c r="U4" s="25">
        <f t="shared" ref="U4:U24" si="1">SUM(B4:E4)</f>
        <v>0</v>
      </c>
      <c r="V4" s="16">
        <f t="shared" ref="V4:V24" si="2">IF(W4&gt;U4,A4,0)</f>
        <v>0</v>
      </c>
      <c r="W4" s="23">
        <f t="shared" ref="W4:W24" si="3">SUM(F4:S4)</f>
        <v>0</v>
      </c>
    </row>
    <row r="5" spans="1:23" x14ac:dyDescent="0.3">
      <c r="A5" s="41"/>
      <c r="B5" s="42"/>
      <c r="C5" s="43"/>
      <c r="D5" s="43"/>
      <c r="E5" s="46"/>
      <c r="F5" s="42"/>
      <c r="G5" s="45"/>
      <c r="H5" s="43"/>
      <c r="I5" s="43"/>
      <c r="J5" s="43"/>
      <c r="K5" s="43"/>
      <c r="L5" s="43"/>
      <c r="M5" s="43"/>
      <c r="N5" s="43"/>
      <c r="O5" s="43"/>
      <c r="P5" s="43"/>
      <c r="Q5" s="43"/>
      <c r="R5" s="43"/>
      <c r="S5" s="44"/>
      <c r="T5" s="71">
        <f t="shared" si="0"/>
        <v>0</v>
      </c>
      <c r="U5" s="18">
        <f t="shared" si="1"/>
        <v>0</v>
      </c>
      <c r="V5" s="17">
        <f t="shared" si="2"/>
        <v>0</v>
      </c>
      <c r="W5" s="23">
        <f t="shared" si="3"/>
        <v>0</v>
      </c>
    </row>
    <row r="6" spans="1:23" x14ac:dyDescent="0.3">
      <c r="A6" s="41"/>
      <c r="B6" s="42"/>
      <c r="C6" s="43"/>
      <c r="D6" s="43"/>
      <c r="E6" s="46"/>
      <c r="F6" s="42"/>
      <c r="G6" s="45"/>
      <c r="H6" s="43"/>
      <c r="I6" s="43"/>
      <c r="J6" s="43"/>
      <c r="K6" s="43"/>
      <c r="L6" s="43"/>
      <c r="M6" s="43"/>
      <c r="N6" s="43"/>
      <c r="O6" s="43"/>
      <c r="P6" s="43"/>
      <c r="Q6" s="43"/>
      <c r="R6" s="43"/>
      <c r="S6" s="44"/>
      <c r="T6" s="71">
        <f t="shared" si="0"/>
        <v>0</v>
      </c>
      <c r="U6" s="18">
        <f t="shared" si="1"/>
        <v>0</v>
      </c>
      <c r="V6" s="17">
        <f t="shared" si="2"/>
        <v>0</v>
      </c>
      <c r="W6" s="23">
        <f t="shared" si="3"/>
        <v>0</v>
      </c>
    </row>
    <row r="7" spans="1:23" x14ac:dyDescent="0.3">
      <c r="A7" s="41"/>
      <c r="B7" s="42"/>
      <c r="C7" s="43"/>
      <c r="D7" s="43"/>
      <c r="E7" s="46"/>
      <c r="F7" s="42"/>
      <c r="G7" s="45"/>
      <c r="H7" s="43"/>
      <c r="I7" s="43"/>
      <c r="J7" s="43"/>
      <c r="K7" s="43"/>
      <c r="L7" s="43"/>
      <c r="M7" s="43"/>
      <c r="N7" s="43"/>
      <c r="O7" s="43"/>
      <c r="P7" s="43"/>
      <c r="Q7" s="43"/>
      <c r="R7" s="43"/>
      <c r="S7" s="44"/>
      <c r="T7" s="71">
        <f t="shared" si="0"/>
        <v>0</v>
      </c>
      <c r="U7" s="18">
        <f t="shared" si="1"/>
        <v>0</v>
      </c>
      <c r="V7" s="17">
        <f t="shared" si="2"/>
        <v>0</v>
      </c>
      <c r="W7" s="23">
        <f t="shared" si="3"/>
        <v>0</v>
      </c>
    </row>
    <row r="8" spans="1:23" x14ac:dyDescent="0.3">
      <c r="A8" s="41"/>
      <c r="B8" s="42"/>
      <c r="C8" s="43"/>
      <c r="D8" s="43"/>
      <c r="E8" s="46"/>
      <c r="F8" s="42"/>
      <c r="G8" s="45"/>
      <c r="H8" s="43"/>
      <c r="I8" s="43"/>
      <c r="J8" s="43"/>
      <c r="K8" s="43"/>
      <c r="L8" s="43"/>
      <c r="M8" s="43"/>
      <c r="N8" s="43"/>
      <c r="O8" s="43"/>
      <c r="P8" s="43"/>
      <c r="Q8" s="43"/>
      <c r="R8" s="43"/>
      <c r="S8" s="44"/>
      <c r="T8" s="71">
        <f t="shared" si="0"/>
        <v>0</v>
      </c>
      <c r="U8" s="18">
        <f t="shared" si="1"/>
        <v>0</v>
      </c>
      <c r="V8" s="17">
        <f t="shared" si="2"/>
        <v>0</v>
      </c>
      <c r="W8" s="23">
        <f t="shared" si="3"/>
        <v>0</v>
      </c>
    </row>
    <row r="9" spans="1:23" x14ac:dyDescent="0.3">
      <c r="A9" s="41"/>
      <c r="B9" s="42"/>
      <c r="C9" s="43"/>
      <c r="D9" s="43"/>
      <c r="E9" s="46"/>
      <c r="F9" s="42"/>
      <c r="G9" s="45"/>
      <c r="H9" s="43"/>
      <c r="I9" s="43"/>
      <c r="J9" s="43"/>
      <c r="K9" s="43"/>
      <c r="L9" s="43"/>
      <c r="M9" s="43"/>
      <c r="N9" s="43"/>
      <c r="O9" s="43"/>
      <c r="P9" s="43"/>
      <c r="Q9" s="43"/>
      <c r="R9" s="43"/>
      <c r="S9" s="44"/>
      <c r="T9" s="71">
        <f t="shared" si="0"/>
        <v>0</v>
      </c>
      <c r="U9" s="18">
        <f t="shared" si="1"/>
        <v>0</v>
      </c>
      <c r="V9" s="17">
        <f t="shared" si="2"/>
        <v>0</v>
      </c>
      <c r="W9" s="23">
        <f t="shared" si="3"/>
        <v>0</v>
      </c>
    </row>
    <row r="10" spans="1:23" x14ac:dyDescent="0.3">
      <c r="A10" s="41"/>
      <c r="B10" s="42"/>
      <c r="C10" s="43"/>
      <c r="D10" s="43"/>
      <c r="E10" s="46"/>
      <c r="F10" s="42"/>
      <c r="G10" s="45"/>
      <c r="H10" s="43"/>
      <c r="I10" s="43"/>
      <c r="J10" s="43"/>
      <c r="K10" s="43"/>
      <c r="L10" s="43"/>
      <c r="M10" s="43"/>
      <c r="N10" s="43"/>
      <c r="O10" s="43"/>
      <c r="P10" s="43"/>
      <c r="Q10" s="43"/>
      <c r="R10" s="43"/>
      <c r="S10" s="44"/>
      <c r="T10" s="71">
        <f t="shared" si="0"/>
        <v>0</v>
      </c>
      <c r="U10" s="18">
        <f t="shared" si="1"/>
        <v>0</v>
      </c>
      <c r="V10" s="17">
        <f t="shared" si="2"/>
        <v>0</v>
      </c>
      <c r="W10" s="23">
        <f t="shared" si="3"/>
        <v>0</v>
      </c>
    </row>
    <row r="11" spans="1:23" x14ac:dyDescent="0.3">
      <c r="A11" s="41"/>
      <c r="B11" s="42"/>
      <c r="C11" s="43"/>
      <c r="D11" s="43"/>
      <c r="E11" s="46"/>
      <c r="F11" s="42"/>
      <c r="G11" s="45"/>
      <c r="H11" s="43"/>
      <c r="I11" s="43"/>
      <c r="J11" s="43"/>
      <c r="K11" s="43"/>
      <c r="L11" s="43"/>
      <c r="M11" s="43"/>
      <c r="N11" s="43"/>
      <c r="O11" s="43"/>
      <c r="P11" s="43"/>
      <c r="Q11" s="43"/>
      <c r="R11" s="43"/>
      <c r="S11" s="44"/>
      <c r="T11" s="71">
        <f t="shared" si="0"/>
        <v>0</v>
      </c>
      <c r="U11" s="18">
        <f t="shared" si="1"/>
        <v>0</v>
      </c>
      <c r="V11" s="17">
        <f t="shared" si="2"/>
        <v>0</v>
      </c>
      <c r="W11" s="23">
        <f t="shared" si="3"/>
        <v>0</v>
      </c>
    </row>
    <row r="12" spans="1:23" x14ac:dyDescent="0.3">
      <c r="A12" s="41"/>
      <c r="B12" s="42"/>
      <c r="C12" s="43"/>
      <c r="D12" s="43"/>
      <c r="E12" s="46"/>
      <c r="F12" s="42"/>
      <c r="G12" s="45"/>
      <c r="H12" s="43"/>
      <c r="I12" s="43"/>
      <c r="J12" s="43"/>
      <c r="K12" s="43"/>
      <c r="L12" s="43"/>
      <c r="M12" s="43"/>
      <c r="N12" s="43"/>
      <c r="O12" s="43"/>
      <c r="P12" s="43"/>
      <c r="Q12" s="43"/>
      <c r="R12" s="43"/>
      <c r="S12" s="44"/>
      <c r="T12" s="71">
        <f t="shared" si="0"/>
        <v>0</v>
      </c>
      <c r="U12" s="18">
        <f t="shared" si="1"/>
        <v>0</v>
      </c>
      <c r="V12" s="17">
        <f t="shared" si="2"/>
        <v>0</v>
      </c>
      <c r="W12" s="23">
        <f t="shared" si="3"/>
        <v>0</v>
      </c>
    </row>
    <row r="13" spans="1:23" x14ac:dyDescent="0.3">
      <c r="A13" s="41"/>
      <c r="B13" s="42"/>
      <c r="C13" s="43"/>
      <c r="D13" s="43"/>
      <c r="E13" s="46"/>
      <c r="F13" s="42"/>
      <c r="G13" s="45"/>
      <c r="H13" s="43"/>
      <c r="I13" s="43"/>
      <c r="J13" s="43"/>
      <c r="K13" s="43"/>
      <c r="L13" s="43"/>
      <c r="M13" s="43"/>
      <c r="N13" s="43"/>
      <c r="O13" s="43"/>
      <c r="P13" s="43"/>
      <c r="Q13" s="43"/>
      <c r="R13" s="43"/>
      <c r="S13" s="44"/>
      <c r="T13" s="71">
        <f t="shared" si="0"/>
        <v>0</v>
      </c>
      <c r="U13" s="18">
        <f t="shared" si="1"/>
        <v>0</v>
      </c>
      <c r="V13" s="17">
        <f t="shared" si="2"/>
        <v>0</v>
      </c>
      <c r="W13" s="23">
        <f t="shared" si="3"/>
        <v>0</v>
      </c>
    </row>
    <row r="14" spans="1:23" x14ac:dyDescent="0.3">
      <c r="A14" s="41"/>
      <c r="B14" s="42"/>
      <c r="C14" s="43"/>
      <c r="D14" s="43"/>
      <c r="E14" s="46"/>
      <c r="F14" s="42"/>
      <c r="G14" s="45"/>
      <c r="H14" s="43"/>
      <c r="I14" s="43"/>
      <c r="J14" s="43"/>
      <c r="K14" s="43"/>
      <c r="L14" s="43"/>
      <c r="M14" s="43"/>
      <c r="N14" s="43"/>
      <c r="O14" s="43"/>
      <c r="P14" s="43"/>
      <c r="Q14" s="43"/>
      <c r="R14" s="43"/>
      <c r="S14" s="44"/>
      <c r="T14" s="71">
        <f t="shared" si="0"/>
        <v>0</v>
      </c>
      <c r="U14" s="18">
        <f t="shared" si="1"/>
        <v>0</v>
      </c>
      <c r="V14" s="17">
        <f t="shared" si="2"/>
        <v>0</v>
      </c>
      <c r="W14" s="23">
        <f t="shared" si="3"/>
        <v>0</v>
      </c>
    </row>
    <row r="15" spans="1:23" x14ac:dyDescent="0.3">
      <c r="A15" s="41"/>
      <c r="B15" s="42"/>
      <c r="C15" s="43"/>
      <c r="D15" s="43"/>
      <c r="E15" s="46"/>
      <c r="F15" s="42"/>
      <c r="G15" s="45"/>
      <c r="H15" s="43"/>
      <c r="I15" s="43"/>
      <c r="J15" s="43"/>
      <c r="K15" s="43"/>
      <c r="L15" s="43"/>
      <c r="M15" s="43"/>
      <c r="N15" s="43"/>
      <c r="O15" s="43"/>
      <c r="P15" s="43"/>
      <c r="Q15" s="43"/>
      <c r="R15" s="43"/>
      <c r="S15" s="44"/>
      <c r="T15" s="71">
        <f t="shared" si="0"/>
        <v>0</v>
      </c>
      <c r="U15" s="18">
        <f t="shared" si="1"/>
        <v>0</v>
      </c>
      <c r="V15" s="17">
        <f t="shared" si="2"/>
        <v>0</v>
      </c>
      <c r="W15" s="23">
        <f t="shared" si="3"/>
        <v>0</v>
      </c>
    </row>
    <row r="16" spans="1:23" x14ac:dyDescent="0.3">
      <c r="A16" s="41"/>
      <c r="B16" s="42"/>
      <c r="C16" s="43"/>
      <c r="D16" s="43"/>
      <c r="E16" s="46"/>
      <c r="F16" s="42"/>
      <c r="G16" s="45"/>
      <c r="H16" s="43"/>
      <c r="I16" s="43"/>
      <c r="J16" s="43"/>
      <c r="K16" s="43"/>
      <c r="L16" s="43"/>
      <c r="M16" s="43"/>
      <c r="N16" s="43"/>
      <c r="O16" s="43"/>
      <c r="P16" s="43"/>
      <c r="Q16" s="43"/>
      <c r="R16" s="43"/>
      <c r="S16" s="44"/>
      <c r="T16" s="71">
        <f t="shared" si="0"/>
        <v>0</v>
      </c>
      <c r="U16" s="18">
        <f t="shared" si="1"/>
        <v>0</v>
      </c>
      <c r="V16" s="17">
        <f t="shared" si="2"/>
        <v>0</v>
      </c>
      <c r="W16" s="23">
        <f t="shared" si="3"/>
        <v>0</v>
      </c>
    </row>
    <row r="17" spans="1:23" x14ac:dyDescent="0.3">
      <c r="A17" s="41"/>
      <c r="B17" s="42"/>
      <c r="C17" s="43"/>
      <c r="D17" s="43"/>
      <c r="E17" s="46"/>
      <c r="F17" s="42"/>
      <c r="G17" s="45"/>
      <c r="H17" s="43"/>
      <c r="I17" s="43"/>
      <c r="J17" s="43"/>
      <c r="K17" s="43"/>
      <c r="L17" s="43"/>
      <c r="M17" s="43"/>
      <c r="N17" s="43"/>
      <c r="O17" s="43"/>
      <c r="P17" s="43"/>
      <c r="Q17" s="43"/>
      <c r="R17" s="43"/>
      <c r="S17" s="44"/>
      <c r="T17" s="71">
        <f t="shared" si="0"/>
        <v>0</v>
      </c>
      <c r="U17" s="18">
        <f t="shared" si="1"/>
        <v>0</v>
      </c>
      <c r="V17" s="17">
        <f t="shared" si="2"/>
        <v>0</v>
      </c>
      <c r="W17" s="23">
        <f t="shared" si="3"/>
        <v>0</v>
      </c>
    </row>
    <row r="18" spans="1:23" x14ac:dyDescent="0.3">
      <c r="A18" s="41"/>
      <c r="B18" s="42"/>
      <c r="C18" s="43"/>
      <c r="D18" s="43"/>
      <c r="E18" s="46"/>
      <c r="F18" s="42"/>
      <c r="G18" s="45"/>
      <c r="H18" s="43"/>
      <c r="I18" s="43"/>
      <c r="J18" s="43"/>
      <c r="K18" s="43"/>
      <c r="L18" s="43"/>
      <c r="M18" s="43"/>
      <c r="N18" s="43"/>
      <c r="O18" s="43"/>
      <c r="P18" s="43"/>
      <c r="Q18" s="43"/>
      <c r="R18" s="43"/>
      <c r="S18" s="44"/>
      <c r="T18" s="71">
        <f t="shared" si="0"/>
        <v>0</v>
      </c>
      <c r="U18" s="18">
        <f t="shared" si="1"/>
        <v>0</v>
      </c>
      <c r="V18" s="17">
        <f t="shared" si="2"/>
        <v>0</v>
      </c>
      <c r="W18" s="23">
        <f t="shared" si="3"/>
        <v>0</v>
      </c>
    </row>
    <row r="19" spans="1:23" x14ac:dyDescent="0.3">
      <c r="A19" s="41"/>
      <c r="B19" s="42"/>
      <c r="C19" s="43"/>
      <c r="D19" s="43"/>
      <c r="E19" s="46"/>
      <c r="F19" s="42"/>
      <c r="G19" s="45"/>
      <c r="H19" s="43"/>
      <c r="I19" s="43"/>
      <c r="J19" s="43"/>
      <c r="K19" s="43"/>
      <c r="L19" s="43"/>
      <c r="M19" s="43"/>
      <c r="N19" s="43"/>
      <c r="O19" s="43"/>
      <c r="P19" s="43"/>
      <c r="Q19" s="43"/>
      <c r="R19" s="43"/>
      <c r="S19" s="44"/>
      <c r="T19" s="71">
        <f t="shared" si="0"/>
        <v>0</v>
      </c>
      <c r="U19" s="18">
        <f t="shared" si="1"/>
        <v>0</v>
      </c>
      <c r="V19" s="17">
        <f t="shared" si="2"/>
        <v>0</v>
      </c>
      <c r="W19" s="23">
        <f t="shared" si="3"/>
        <v>0</v>
      </c>
    </row>
    <row r="20" spans="1:23" x14ac:dyDescent="0.3">
      <c r="A20" s="41"/>
      <c r="B20" s="42"/>
      <c r="C20" s="43"/>
      <c r="D20" s="43"/>
      <c r="E20" s="46"/>
      <c r="F20" s="42"/>
      <c r="G20" s="78"/>
      <c r="H20" s="43"/>
      <c r="I20" s="43"/>
      <c r="J20" s="43"/>
      <c r="K20" s="43"/>
      <c r="L20" s="43"/>
      <c r="M20" s="43"/>
      <c r="N20" s="43"/>
      <c r="O20" s="43"/>
      <c r="P20" s="43"/>
      <c r="Q20" s="43"/>
      <c r="R20" s="43"/>
      <c r="S20" s="44"/>
      <c r="T20" s="71">
        <f t="shared" si="0"/>
        <v>0</v>
      </c>
      <c r="U20" s="18">
        <f t="shared" si="1"/>
        <v>0</v>
      </c>
      <c r="V20" s="17">
        <f t="shared" si="2"/>
        <v>0</v>
      </c>
      <c r="W20" s="23">
        <f t="shared" si="3"/>
        <v>0</v>
      </c>
    </row>
    <row r="21" spans="1:23" x14ac:dyDescent="0.3">
      <c r="A21" s="41"/>
      <c r="B21" s="42"/>
      <c r="C21" s="43"/>
      <c r="D21" s="43"/>
      <c r="E21" s="46"/>
      <c r="F21" s="42"/>
      <c r="G21" s="45"/>
      <c r="H21" s="43"/>
      <c r="I21" s="43"/>
      <c r="J21" s="43"/>
      <c r="K21" s="43"/>
      <c r="L21" s="43"/>
      <c r="M21" s="43"/>
      <c r="N21" s="43"/>
      <c r="O21" s="43"/>
      <c r="P21" s="43"/>
      <c r="Q21" s="43"/>
      <c r="R21" s="43"/>
      <c r="S21" s="44"/>
      <c r="T21" s="71">
        <f t="shared" si="0"/>
        <v>0</v>
      </c>
      <c r="U21" s="18">
        <f t="shared" si="1"/>
        <v>0</v>
      </c>
      <c r="V21" s="17">
        <f t="shared" si="2"/>
        <v>0</v>
      </c>
      <c r="W21" s="23">
        <f t="shared" si="3"/>
        <v>0</v>
      </c>
    </row>
    <row r="22" spans="1:23" x14ac:dyDescent="0.3">
      <c r="A22" s="41"/>
      <c r="B22" s="42"/>
      <c r="C22" s="43"/>
      <c r="D22" s="43"/>
      <c r="E22" s="46"/>
      <c r="F22" s="42"/>
      <c r="G22" s="45"/>
      <c r="H22" s="43"/>
      <c r="I22" s="43"/>
      <c r="J22" s="43"/>
      <c r="K22" s="43"/>
      <c r="L22" s="43"/>
      <c r="M22" s="43"/>
      <c r="N22" s="43"/>
      <c r="O22" s="43"/>
      <c r="P22" s="43"/>
      <c r="Q22" s="43"/>
      <c r="R22" s="43"/>
      <c r="S22" s="44"/>
      <c r="T22" s="71">
        <f t="shared" si="0"/>
        <v>0</v>
      </c>
      <c r="U22" s="18">
        <f t="shared" si="1"/>
        <v>0</v>
      </c>
      <c r="V22" s="17">
        <f t="shared" si="2"/>
        <v>0</v>
      </c>
      <c r="W22" s="23">
        <f t="shared" si="3"/>
        <v>0</v>
      </c>
    </row>
    <row r="23" spans="1:23" x14ac:dyDescent="0.3">
      <c r="A23" s="41"/>
      <c r="B23" s="42"/>
      <c r="C23" s="43"/>
      <c r="D23" s="43"/>
      <c r="E23" s="46"/>
      <c r="F23" s="42"/>
      <c r="G23" s="45"/>
      <c r="H23" s="43"/>
      <c r="I23" s="43"/>
      <c r="J23" s="43"/>
      <c r="K23" s="43"/>
      <c r="L23" s="43"/>
      <c r="M23" s="43"/>
      <c r="N23" s="43"/>
      <c r="O23" s="43"/>
      <c r="P23" s="43"/>
      <c r="Q23" s="43"/>
      <c r="R23" s="43"/>
      <c r="S23" s="44"/>
      <c r="T23" s="71">
        <f t="shared" si="0"/>
        <v>0</v>
      </c>
      <c r="U23" s="18">
        <f t="shared" si="1"/>
        <v>0</v>
      </c>
      <c r="V23" s="17">
        <f t="shared" si="2"/>
        <v>0</v>
      </c>
      <c r="W23" s="23">
        <f t="shared" si="3"/>
        <v>0</v>
      </c>
    </row>
    <row r="24" spans="1:23" ht="15" thickBot="1" x14ac:dyDescent="0.35">
      <c r="A24" s="47"/>
      <c r="B24" s="48"/>
      <c r="C24" s="49"/>
      <c r="D24" s="49"/>
      <c r="E24" s="52"/>
      <c r="F24" s="48"/>
      <c r="G24" s="51"/>
      <c r="H24" s="49"/>
      <c r="I24" s="49"/>
      <c r="J24" s="49"/>
      <c r="K24" s="49"/>
      <c r="L24" s="49"/>
      <c r="M24" s="49"/>
      <c r="N24" s="49"/>
      <c r="O24" s="49"/>
      <c r="P24" s="49"/>
      <c r="Q24" s="49"/>
      <c r="R24" s="49"/>
      <c r="S24" s="50"/>
      <c r="T24" s="71">
        <f t="shared" si="0"/>
        <v>0</v>
      </c>
      <c r="U24" s="24">
        <f t="shared" si="1"/>
        <v>0</v>
      </c>
      <c r="V24" s="15">
        <f t="shared" si="2"/>
        <v>0</v>
      </c>
      <c r="W24" s="23">
        <f t="shared" si="3"/>
        <v>0</v>
      </c>
    </row>
    <row r="25" spans="1:23" x14ac:dyDescent="0.3">
      <c r="S25" s="69" t="s">
        <v>170</v>
      </c>
      <c r="T25" s="26">
        <f>SUM(T4:T24)</f>
        <v>0</v>
      </c>
      <c r="U25" s="27"/>
      <c r="V25" s="29">
        <f>SUM(V4:V24)</f>
        <v>0</v>
      </c>
      <c r="W25" s="14"/>
    </row>
    <row r="26" spans="1:23" ht="15" thickBot="1" x14ac:dyDescent="0.35">
      <c r="A26" t="s">
        <v>198</v>
      </c>
      <c r="S26" s="21" t="s">
        <v>171</v>
      </c>
      <c r="T26" s="54"/>
      <c r="U26" s="22"/>
      <c r="V26" s="53"/>
      <c r="W26" s="21"/>
    </row>
    <row r="27" spans="1:23" ht="15" thickBot="1" x14ac:dyDescent="0.35">
      <c r="S27" s="30" t="s">
        <v>193</v>
      </c>
      <c r="T27" s="31">
        <f>IF(T25&lt;=T26,T25*15000,T26*15000)</f>
        <v>0</v>
      </c>
      <c r="U27" s="32"/>
      <c r="V27" s="33">
        <f>IF(V25&lt;=V26,V25*7500,V26*7500)</f>
        <v>0</v>
      </c>
      <c r="W27" s="34">
        <f>SUM(T27:V27)</f>
        <v>0</v>
      </c>
    </row>
    <row r="28" spans="1:23" ht="14.4" customHeight="1" x14ac:dyDescent="0.3">
      <c r="A28" s="91" t="s">
        <v>199</v>
      </c>
      <c r="B28" s="91"/>
      <c r="C28" s="91"/>
      <c r="D28" s="91"/>
      <c r="E28" s="91"/>
      <c r="F28" s="91"/>
    </row>
    <row r="29" spans="1:23" x14ac:dyDescent="0.3">
      <c r="A29" s="91"/>
      <c r="B29" s="91"/>
      <c r="C29" s="91"/>
      <c r="D29" s="91"/>
      <c r="E29" s="91"/>
      <c r="F29" s="91"/>
    </row>
    <row r="30" spans="1:23" x14ac:dyDescent="0.3">
      <c r="A30" s="91"/>
      <c r="B30" s="91"/>
      <c r="C30" s="91"/>
      <c r="D30" s="91"/>
      <c r="E30" s="91"/>
      <c r="F30" s="91"/>
    </row>
    <row r="32" spans="1:23" x14ac:dyDescent="0.3">
      <c r="A32" t="s">
        <v>200</v>
      </c>
    </row>
    <row r="34" spans="1:6" ht="14.4" customHeight="1" x14ac:dyDescent="0.3">
      <c r="A34" s="91" t="s">
        <v>203</v>
      </c>
      <c r="B34" s="91"/>
      <c r="C34" s="91"/>
      <c r="D34" s="91"/>
      <c r="E34" s="91"/>
      <c r="F34" s="91"/>
    </row>
    <row r="35" spans="1:6" x14ac:dyDescent="0.3">
      <c r="A35" s="91"/>
      <c r="B35" s="91"/>
      <c r="C35" s="91"/>
      <c r="D35" s="91"/>
      <c r="E35" s="91"/>
      <c r="F35" s="91"/>
    </row>
    <row r="36" spans="1:6" x14ac:dyDescent="0.3">
      <c r="A36" s="91"/>
      <c r="B36" s="91"/>
      <c r="C36" s="91"/>
      <c r="D36" s="91"/>
      <c r="E36" s="91"/>
      <c r="F36" s="91"/>
    </row>
    <row r="37" spans="1:6" x14ac:dyDescent="0.3">
      <c r="A37" s="91"/>
      <c r="B37" s="91"/>
      <c r="C37" s="91"/>
      <c r="D37" s="91"/>
      <c r="E37" s="91"/>
      <c r="F37" s="91"/>
    </row>
    <row r="38" spans="1:6" x14ac:dyDescent="0.3">
      <c r="A38" s="91"/>
      <c r="B38" s="91"/>
      <c r="C38" s="91"/>
      <c r="D38" s="91"/>
      <c r="E38" s="91"/>
      <c r="F38" s="91"/>
    </row>
  </sheetData>
  <sheetProtection algorithmName="SHA-512" hashValue="UnD2NMQChanP1YvjWlq48PAzXtVA2AL5wjGAhjlbkNcPQOuWLvB85SqcJLiZj2PHu1y9AMRV3DG9wwJGk4og2w==" saltValue="6Eo7mtVIvyOLE3bJdwT1uQ==" spinCount="100000" sheet="1" objects="1" scenarios="1" selectLockedCells="1"/>
  <mergeCells count="6">
    <mergeCell ref="A34:F38"/>
    <mergeCell ref="V1:W2"/>
    <mergeCell ref="B1:E1"/>
    <mergeCell ref="G1:S1"/>
    <mergeCell ref="T1:U2"/>
    <mergeCell ref="A28:F30"/>
  </mergeCells>
  <conditionalFormatting sqref="T4:T24">
    <cfRule type="cellIs" dxfId="1" priority="2" operator="greaterThan">
      <formula>0</formula>
    </cfRule>
  </conditionalFormatting>
  <conditionalFormatting sqref="V4:V24">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Final</vt:lpstr>
      <vt:lpstr>Akvakultura_form</vt:lpstr>
      <vt:lpstr>Ovocie_form</vt:lpstr>
      <vt:lpstr>Zelenina_form</vt:lpstr>
      <vt:lpstr>Zemiaky_repa_vinic_chmel_form</vt:lpstr>
      <vt:lpstr>Strukoviny_form</vt:lpstr>
      <vt:lpstr>Ostatne_form</vt:lpstr>
      <vt:lpstr>Zakryte_form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Bezak</cp:lastModifiedBy>
  <dcterms:created xsi:type="dcterms:W3CDTF">2022-11-16T09:28:33Z</dcterms:created>
  <dcterms:modified xsi:type="dcterms:W3CDTF">2022-11-28T19:22:23Z</dcterms:modified>
</cp:coreProperties>
</file>